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0" yWindow="65496" windowWidth="19640" windowHeight="20080" tabRatio="1000" activeTab="0"/>
  </bookViews>
  <sheets>
    <sheet name="1.Akateko" sheetId="1" r:id="rId1"/>
    <sheet name="2. amuzgo" sheetId="2" r:id="rId2"/>
    <sheet name="3.Awakateko" sheetId="3" r:id="rId3"/>
    <sheet name="4. ayapaneco" sheetId="4" r:id="rId4"/>
    <sheet name="5.cora" sheetId="5" r:id="rId5"/>
    <sheet name="6.cucapá" sheetId="6" r:id="rId6"/>
    <sheet name="7. cuicateco" sheetId="7" r:id="rId7"/>
    <sheet name="8.chatino" sheetId="8" r:id="rId8"/>
    <sheet name="9.chichimeco jonaz" sheetId="9" r:id="rId9"/>
    <sheet name="10.chinanteco" sheetId="10" r:id="rId10"/>
    <sheet name="11. chocholteco" sheetId="11" r:id="rId11"/>
    <sheet name="12. chontal de Oaxaca" sheetId="12" r:id="rId12"/>
    <sheet name="13.chontal de Tabasco" sheetId="13" r:id="rId13"/>
    <sheet name="14.Chuj" sheetId="14" r:id="rId14"/>
    <sheet name="15. ch'ol" sheetId="15" r:id="rId15"/>
    <sheet name="16.guarijío" sheetId="16" r:id="rId16"/>
    <sheet name="17.huasteco" sheetId="17" r:id="rId17"/>
    <sheet name="18.huave" sheetId="18" r:id="rId18"/>
    <sheet name="19.huichol" sheetId="19" r:id="rId19"/>
    <sheet name="20. ixcateco" sheetId="20" r:id="rId20"/>
    <sheet name="21.Ixil" sheetId="21" r:id="rId21"/>
    <sheet name="22. Jakalteko" sheetId="22" r:id="rId22"/>
    <sheet name="23.Kaqchikel" sheetId="23" r:id="rId23"/>
    <sheet name="24.Kickapoo" sheetId="24" r:id="rId24"/>
    <sheet name="25.kiliwa" sheetId="25" r:id="rId25"/>
    <sheet name="26. kumiai" sheetId="26" r:id="rId26"/>
    <sheet name="28.K'iche" sheetId="27" r:id="rId27"/>
    <sheet name="29.lacandón" sheetId="28" r:id="rId28"/>
    <sheet name="30.Mam" sheetId="29" r:id="rId29"/>
    <sheet name="31.matlatzinca" sheetId="30" r:id="rId30"/>
    <sheet name="32. maya" sheetId="31" r:id="rId31"/>
    <sheet name="33.mayo" sheetId="32" r:id="rId32"/>
    <sheet name="34.mazahua" sheetId="33" r:id="rId33"/>
    <sheet name="35.mazateco" sheetId="34" r:id="rId34"/>
    <sheet name="36.mixe" sheetId="35" r:id="rId35"/>
    <sheet name="37.mixteco" sheetId="36" r:id="rId36"/>
    <sheet name="38.náhuatl" sheetId="37" r:id="rId37"/>
    <sheet name="39.oluteco" sheetId="38" r:id="rId38"/>
    <sheet name="40.otomí" sheetId="39" r:id="rId39"/>
    <sheet name="41-27.paipai_ku'ahl" sheetId="40" r:id="rId40"/>
    <sheet name="42.pame" sheetId="41" r:id="rId41"/>
    <sheet name="43.Pápago" sheetId="42" r:id="rId42"/>
    <sheet name="44.Pima" sheetId="43" r:id="rId43"/>
    <sheet name="45.popoloca" sheetId="44" r:id="rId44"/>
    <sheet name="46. popoluca de la sierra" sheetId="45" r:id="rId45"/>
    <sheet name="47.qato'k" sheetId="46" r:id="rId46"/>
    <sheet name="48.Q'anjob'al" sheetId="47" r:id="rId47"/>
    <sheet name="49.Q'eqchi" sheetId="48" r:id="rId48"/>
    <sheet name="50. sayulteco" sheetId="49" r:id="rId49"/>
    <sheet name="51.seri" sheetId="50" r:id="rId50"/>
    <sheet name="52.tarahumara" sheetId="51" r:id="rId51"/>
    <sheet name="53.tarasco" sheetId="52" r:id="rId52"/>
    <sheet name="54.Teko" sheetId="53" r:id="rId53"/>
    <sheet name="55.tepehua" sheetId="54" r:id="rId54"/>
    <sheet name="56. tepehuano del norte" sheetId="55" r:id="rId55"/>
    <sheet name="57.tepehuano del sur" sheetId="56" r:id="rId56"/>
    <sheet name="58. texistepequeño" sheetId="57" r:id="rId57"/>
    <sheet name="59. tojolabal" sheetId="58" r:id="rId58"/>
    <sheet name="60.totonaco" sheetId="59" r:id="rId59"/>
    <sheet name="61. triqui" sheetId="60" r:id="rId60"/>
    <sheet name="62.tlahuica" sheetId="61" r:id="rId61"/>
    <sheet name="63.tlapaneco" sheetId="62" r:id="rId62"/>
    <sheet name="64.tseltal" sheetId="63" r:id="rId63"/>
    <sheet name="65.tsotsil" sheetId="64" r:id="rId64"/>
    <sheet name="66.yaqui" sheetId="65" r:id="rId65"/>
    <sheet name="67.zapoteco" sheetId="66" r:id="rId66"/>
    <sheet name="68. zoque" sheetId="67" r:id="rId67"/>
  </sheets>
  <definedNames>
    <definedName name="_xlnm.Print_Area" localSheetId="51">'53.tarasco'!$A$1:$D$57</definedName>
  </definedNames>
  <calcPr fullCalcOnLoad="1"/>
</workbook>
</file>

<file path=xl/sharedStrings.xml><?xml version="1.0" encoding="utf-8"?>
<sst xmlns="http://schemas.openxmlformats.org/spreadsheetml/2006/main" count="3250" uniqueCount="145">
  <si>
    <t>ayapaneco</t>
  </si>
  <si>
    <t>Akateko</t>
  </si>
  <si>
    <t>amuzgo</t>
  </si>
  <si>
    <t>cuicateco</t>
  </si>
  <si>
    <t>chatino</t>
  </si>
  <si>
    <t>chocholteco</t>
  </si>
  <si>
    <t>chontal de Tabasco</t>
  </si>
  <si>
    <t>Chuj</t>
  </si>
  <si>
    <t>ch'ol</t>
  </si>
  <si>
    <t>huasteco</t>
  </si>
  <si>
    <t>ixcateco</t>
  </si>
  <si>
    <t>Jakalteko</t>
  </si>
  <si>
    <t>chontal de Oaxaca</t>
  </si>
  <si>
    <t>huave</t>
  </si>
  <si>
    <t>Ixil</t>
  </si>
  <si>
    <t>Sin Instrucción</t>
  </si>
  <si>
    <t>Kaqchikel</t>
  </si>
  <si>
    <t>K'iche'</t>
  </si>
  <si>
    <t>No habla español</t>
  </si>
  <si>
    <t>Mam</t>
  </si>
  <si>
    <t xml:space="preserve">N.E. </t>
  </si>
  <si>
    <t xml:space="preserve">Si asiste </t>
  </si>
  <si>
    <t>mixe</t>
  </si>
  <si>
    <t>oluteco</t>
  </si>
  <si>
    <t>popoluca de la sierra</t>
  </si>
  <si>
    <t>Q'eqchi'</t>
  </si>
  <si>
    <t>sayulteco</t>
  </si>
  <si>
    <t>tarasco</t>
  </si>
  <si>
    <t>Teko</t>
  </si>
  <si>
    <t>tepehua</t>
  </si>
  <si>
    <t>texistepequeño</t>
  </si>
  <si>
    <t>totonaco</t>
  </si>
  <si>
    <t>zoque</t>
  </si>
  <si>
    <t>tseltal</t>
  </si>
  <si>
    <t>triqui</t>
  </si>
  <si>
    <t>tsotsil</t>
  </si>
  <si>
    <t>zapoteco</t>
  </si>
  <si>
    <t>Indicadores básicos de la agrupación zapoteco, 2005</t>
  </si>
  <si>
    <t>tojolabal</t>
  </si>
  <si>
    <t>Q'anjob'al</t>
  </si>
  <si>
    <t>qato'k</t>
  </si>
  <si>
    <t>popoloca</t>
  </si>
  <si>
    <t>mixteco</t>
  </si>
  <si>
    <t>maya</t>
  </si>
  <si>
    <t>lacandón</t>
  </si>
  <si>
    <t>kumiai</t>
  </si>
  <si>
    <t xml:space="preserve"> Indicadores básicos de la agrupación kumiai, 2005</t>
  </si>
  <si>
    <t>chichimeco jonaz</t>
  </si>
  <si>
    <t>Instrucción de la población de 15 años y más²</t>
  </si>
  <si>
    <t>Instrucción básica en población de 6 a 14 años²</t>
  </si>
  <si>
    <r>
      <t>Población en localidades</t>
    </r>
    <r>
      <rPr>
        <b/>
        <sz val="10"/>
        <color indexed="8"/>
        <rFont val="Calibri"/>
        <family val="2"/>
      </rPr>
      <t>³</t>
    </r>
  </si>
  <si>
    <t>3/ La clasificación de las localidades se hizo a partir de los criterios del Sistema Urbano Nacional, CONAPO, 2000, 2005 e INEGI, 2005</t>
  </si>
  <si>
    <t>Indicadores básicos de la agrupación tojolabal, 2005</t>
  </si>
  <si>
    <r>
      <t>Población en localidades</t>
    </r>
    <r>
      <rPr>
        <b/>
        <sz val="10"/>
        <color indexed="8"/>
        <rFont val="Calibri"/>
        <family val="2"/>
      </rPr>
      <t>³</t>
    </r>
    <r>
      <rPr>
        <b/>
        <sz val="10"/>
        <color indexed="8"/>
        <rFont val="Helv"/>
        <family val="2"/>
      </rPr>
      <t xml:space="preserve"> </t>
    </r>
  </si>
  <si>
    <r>
      <t>Población en localidades</t>
    </r>
    <r>
      <rPr>
        <b/>
        <sz val="10"/>
        <color indexed="8"/>
        <rFont val="Calibri"/>
        <family val="2"/>
      </rPr>
      <t>³</t>
    </r>
    <r>
      <rPr>
        <b/>
        <sz val="10"/>
        <color indexed="8"/>
        <rFont val="Helv"/>
        <family val="2"/>
      </rPr>
      <t xml:space="preserve"> </t>
    </r>
  </si>
  <si>
    <t>mazateco</t>
  </si>
  <si>
    <r>
      <t xml:space="preserve">1/ Para el cálculo de los porcentajes no se consideran los casos </t>
    </r>
    <r>
      <rPr>
        <i/>
        <sz val="8"/>
        <color indexed="8"/>
        <rFont val="Helv"/>
        <family val="2"/>
      </rPr>
      <t>No Especificados</t>
    </r>
  </si>
  <si>
    <t>2/ Población con por lo menos un año aprobado del nivel de instrucción correspondiente</t>
  </si>
  <si>
    <t xml:space="preserve">   Rural de 1 a 2 499 habitantes</t>
  </si>
  <si>
    <t xml:space="preserve">   En transición de 2 500 a 14 999 habitantes</t>
  </si>
  <si>
    <t xml:space="preserve">   Ciudades pequeñas de 15 000 a 999 999 habitantes</t>
  </si>
  <si>
    <t xml:space="preserve">   Ciudades medias de 100 000 a 1 000 000 habitantes</t>
  </si>
  <si>
    <t xml:space="preserve">   Ciudades grandes más de un millón de habitantes</t>
  </si>
  <si>
    <t>Fuente: Estimación del INALI con base en los datos del II Conteo de Población y Vivienda, 2005 y el Cátalogo de las Lenguas Indígenas Nacionales, INALI, 2008.</t>
  </si>
  <si>
    <t>Indicadores básicos de la agrupación texistepequeño, 2005</t>
  </si>
  <si>
    <t>Indicadores básicos de la agrupación tepehua, 2005</t>
  </si>
  <si>
    <t xml:space="preserve"> Indicadores básicos de la agrupación tlahuica, 2005</t>
  </si>
  <si>
    <t>tlahuica</t>
  </si>
  <si>
    <t>pame</t>
  </si>
  <si>
    <t xml:space="preserve"> Indicadores básicos de la agrupación pame, 2005</t>
  </si>
  <si>
    <t xml:space="preserve">Indicadores básicos de la agrupación </t>
  </si>
  <si>
    <t>pápago</t>
  </si>
  <si>
    <t xml:space="preserve"> Indicadores básicos de la agrupación pápago, 2005</t>
  </si>
  <si>
    <t>chinanteco</t>
  </si>
  <si>
    <t>tlapaneco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</si>
  <si>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</si>
  <si>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</t>
  </si>
  <si>
    <t>Awakateko</t>
  </si>
  <si>
    <t>Kickapoo</t>
  </si>
  <si>
    <t>Hombre</t>
  </si>
  <si>
    <t>Mujer</t>
  </si>
  <si>
    <t>Total</t>
  </si>
  <si>
    <t>N.E.</t>
  </si>
  <si>
    <t>Sin instrucción</t>
  </si>
  <si>
    <t>Primaria</t>
  </si>
  <si>
    <t>Secundaria</t>
  </si>
  <si>
    <t>Básica</t>
  </si>
  <si>
    <t>Media superior</t>
  </si>
  <si>
    <t>Superior</t>
  </si>
  <si>
    <t xml:space="preserve"> Indicadores básicos de la agrupación Kickapoo, 2005</t>
  </si>
  <si>
    <t>Habla sólo lengua indígena</t>
  </si>
  <si>
    <t>Habla también español</t>
  </si>
  <si>
    <t xml:space="preserve">Asiste </t>
  </si>
  <si>
    <t>No asiste</t>
  </si>
  <si>
    <t xml:space="preserve">Total </t>
  </si>
  <si>
    <t>Alfabetismo en población de 15 años y más</t>
  </si>
  <si>
    <t>Alfabeta</t>
  </si>
  <si>
    <t>Analfabeta</t>
  </si>
  <si>
    <t>Rural</t>
  </si>
  <si>
    <t>En transición</t>
  </si>
  <si>
    <t>Ciudades pequeñas</t>
  </si>
  <si>
    <t>Ciudades medias</t>
  </si>
  <si>
    <t>%¹</t>
  </si>
  <si>
    <t xml:space="preserve">Población Total de 5 años y más </t>
  </si>
  <si>
    <t>Bilingüismo lengua indígena-español en pob. de 5 años y más</t>
  </si>
  <si>
    <t>Asistencia escolar en población de 6 a 14 años</t>
  </si>
  <si>
    <t>Preescolar</t>
  </si>
  <si>
    <t>pima</t>
  </si>
  <si>
    <t xml:space="preserve"> Indicadores básicos de la agrupación pima, 2005</t>
  </si>
  <si>
    <t>Ciudades grandes</t>
  </si>
  <si>
    <t xml:space="preserve">Población total de 5 años y más </t>
  </si>
  <si>
    <t xml:space="preserve"> Indicadores básicos de la agrupación tepehuano del norte, 2005</t>
  </si>
  <si>
    <t xml:space="preserve"> tepehuano del norte</t>
  </si>
  <si>
    <t xml:space="preserve"> </t>
  </si>
  <si>
    <t xml:space="preserve"> Indicadores básicos de la agrupación tepehuano del sur, 2005</t>
  </si>
  <si>
    <t xml:space="preserve"> tepehuano del sur</t>
  </si>
  <si>
    <t xml:space="preserve"> Indicadores básicos de la agrupación tarahumara, 2005</t>
  </si>
  <si>
    <t>tarahumara</t>
  </si>
  <si>
    <t xml:space="preserve"> Indicadores básicos de la agrupación guarijío, 2005</t>
  </si>
  <si>
    <t>guarijío</t>
  </si>
  <si>
    <t xml:space="preserve"> Indicadores básicos de la agrupación yaqui, 2005</t>
  </si>
  <si>
    <t>yaqui</t>
  </si>
  <si>
    <t xml:space="preserve"> Indicadores básicos de la agrupación mayo, 2005</t>
  </si>
  <si>
    <t>mayo</t>
  </si>
  <si>
    <t xml:space="preserve"> Indicadores básicos de la agrupación cora, 2005</t>
  </si>
  <si>
    <t>cora</t>
  </si>
  <si>
    <t xml:space="preserve"> Indicadores básicos de la agrupación huichol, 2005</t>
  </si>
  <si>
    <t>huichol</t>
  </si>
  <si>
    <t xml:space="preserve"> Indicadores básicos de la agrupación náhuatl, 2005</t>
  </si>
  <si>
    <t>náhuatl</t>
  </si>
  <si>
    <t>paipai / ku'ahl</t>
  </si>
  <si>
    <t xml:space="preserve"> Indicadores básicos de la agrupación paipai / ku'ahl, 2005</t>
  </si>
  <si>
    <t xml:space="preserve"> Indicadores básicos de la agrupación cucapá, 2005</t>
  </si>
  <si>
    <t>cucapá</t>
  </si>
  <si>
    <t xml:space="preserve">No asiste </t>
  </si>
  <si>
    <t xml:space="preserve"> Indicadores básicos de la agrupación kiliwa, 2005</t>
  </si>
  <si>
    <t>kiliwa</t>
  </si>
  <si>
    <t xml:space="preserve"> Indicadores básicos de la agrupación seri, 2005</t>
  </si>
  <si>
    <t>seri</t>
  </si>
  <si>
    <t xml:space="preserve"> Indicadores básicos de la agrupación otomí, 2005</t>
  </si>
  <si>
    <t>otomí</t>
  </si>
  <si>
    <t xml:space="preserve"> Indicadores básicos de la agrupación mazahua, 2005</t>
  </si>
  <si>
    <t>mazahua</t>
  </si>
  <si>
    <t xml:space="preserve"> Indicadores básicos de la agrupación matlatzinca, 2005</t>
  </si>
  <si>
    <t>matlatzinca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</si>
</sst>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#,##0.0"/>
  </numFmts>
  <fonts count="1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Arial"/>
      <family val="2"/>
    </font>
    <font>
      <sz val="10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"/>
      <family val="2"/>
    </font>
    <font>
      <sz val="8"/>
      <name val="Helv"/>
      <family val="2"/>
    </font>
    <font>
      <b/>
      <sz val="10"/>
      <color indexed="8"/>
      <name val="Calibri"/>
      <family val="2"/>
    </font>
    <font>
      <sz val="8"/>
      <color indexed="8"/>
      <name val="Presidencia Base"/>
      <family val="3"/>
    </font>
    <font>
      <i/>
      <sz val="8"/>
      <color indexed="8"/>
      <name val="Helv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Border="0" applyProtection="0">
      <alignment horizontal="center"/>
    </xf>
    <xf numFmtId="3" fontId="5" fillId="0" borderId="0" applyBorder="0">
      <alignment horizontal="center"/>
      <protection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49" fontId="7" fillId="0" borderId="0" xfId="21" applyNumberFormat="1" applyFont="1" applyFill="1" applyBorder="1" applyAlignment="1">
      <alignment vertical="center" wrapText="1"/>
      <protection/>
    </xf>
    <xf numFmtId="0" fontId="7" fillId="0" borderId="0" xfId="21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15" applyFont="1">
      <alignment horizontal="center"/>
    </xf>
    <xf numFmtId="3" fontId="5" fillId="0" borderId="0" xfId="15" applyFont="1">
      <alignment horizontal="center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1" fontId="4" fillId="0" borderId="1" xfId="16" applyNumberFormat="1" applyFont="1" applyBorder="1" applyAlignment="1">
      <alignment horizontal="right"/>
      <protection/>
    </xf>
    <xf numFmtId="3" fontId="5" fillId="0" borderId="0" xfId="16" applyAlignment="1">
      <alignment horizontal="right"/>
      <protection/>
    </xf>
    <xf numFmtId="3" fontId="5" fillId="0" borderId="0" xfId="16" applyBorder="1" applyAlignment="1">
      <alignment horizontal="right"/>
      <protection/>
    </xf>
    <xf numFmtId="3" fontId="5" fillId="0" borderId="1" xfId="16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18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164" fontId="5" fillId="0" borderId="0" xfId="18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7" fillId="0" borderId="0" xfId="21" applyNumberFormat="1" applyFont="1" applyFill="1" applyBorder="1" applyAlignment="1">
      <alignment horizontal="left" vertical="center" wrapText="1"/>
      <protection/>
    </xf>
    <xf numFmtId="3" fontId="5" fillId="0" borderId="1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0" xfId="21" applyNumberFormat="1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15" applyNumberFormat="1" applyFont="1" applyBorder="1" applyAlignment="1">
      <alignment horizontal="right"/>
    </xf>
    <xf numFmtId="3" fontId="4" fillId="0" borderId="0" xfId="15" applyNumberFormat="1" applyFont="1" applyAlignment="1">
      <alignment horizontal="right"/>
    </xf>
    <xf numFmtId="3" fontId="5" fillId="0" borderId="1" xfId="15" applyNumberFormat="1" applyFont="1" applyBorder="1" applyAlignment="1">
      <alignment horizontal="right"/>
    </xf>
    <xf numFmtId="3" fontId="5" fillId="0" borderId="0" xfId="16" applyNumberFormat="1" applyFont="1" applyAlignment="1">
      <alignment horizontal="right"/>
      <protection/>
    </xf>
    <xf numFmtId="3" fontId="5" fillId="0" borderId="0" xfId="16" applyNumberFormat="1" applyFont="1" applyBorder="1" applyAlignment="1">
      <alignment horizontal="right"/>
      <protection/>
    </xf>
    <xf numFmtId="3" fontId="5" fillId="0" borderId="1" xfId="16" applyNumberFormat="1" applyFont="1" applyBorder="1" applyAlignment="1">
      <alignment horizontal="right"/>
      <protection/>
    </xf>
    <xf numFmtId="0" fontId="4" fillId="0" borderId="1" xfId="16" applyNumberFormat="1" applyFont="1" applyBorder="1" applyAlignment="1">
      <alignment horizontal="right"/>
      <protection/>
    </xf>
    <xf numFmtId="0" fontId="5" fillId="0" borderId="0" xfId="0" applyNumberFormat="1" applyFont="1" applyAlignment="1">
      <alignment horizontal="right"/>
    </xf>
    <xf numFmtId="3" fontId="5" fillId="0" borderId="0" xfId="18" applyNumberFormat="1" applyFont="1" applyFill="1" applyAlignment="1">
      <alignment horizontal="right"/>
    </xf>
    <xf numFmtId="3" fontId="5" fillId="0" borderId="0" xfId="18" applyNumberFormat="1" applyFont="1" applyAlignment="1">
      <alignment horizontal="right"/>
    </xf>
    <xf numFmtId="3" fontId="5" fillId="0" borderId="1" xfId="18" applyNumberFormat="1" applyFont="1" applyBorder="1" applyAlignment="1">
      <alignment horizontal="right"/>
    </xf>
    <xf numFmtId="3" fontId="5" fillId="0" borderId="0" xfId="16" applyNumberFormat="1" applyFont="1" applyAlignment="1">
      <alignment/>
      <protection/>
    </xf>
    <xf numFmtId="3" fontId="5" fillId="0" borderId="0" xfId="18" applyNumberFormat="1" applyFont="1" applyFill="1" applyAlignment="1">
      <alignment/>
    </xf>
    <xf numFmtId="3" fontId="5" fillId="0" borderId="0" xfId="16" applyNumberFormat="1" applyFont="1" applyBorder="1" applyAlignment="1">
      <alignment/>
      <protection/>
    </xf>
    <xf numFmtId="3" fontId="5" fillId="0" borderId="0" xfId="18" applyNumberFormat="1" applyFont="1" applyAlignment="1">
      <alignment/>
    </xf>
    <xf numFmtId="3" fontId="5" fillId="0" borderId="1" xfId="18" applyNumberFormat="1" applyFont="1" applyBorder="1" applyAlignment="1">
      <alignment/>
    </xf>
    <xf numFmtId="0" fontId="4" fillId="0" borderId="1" xfId="16" applyNumberFormat="1" applyFont="1" applyBorder="1" applyAlignment="1">
      <alignment/>
      <protection/>
    </xf>
    <xf numFmtId="3" fontId="5" fillId="0" borderId="0" xfId="18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5" fillId="0" borderId="1" xfId="18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5" fillId="0" borderId="0" xfId="18" applyFont="1" applyBorder="1" applyAlignment="1">
      <alignment/>
    </xf>
    <xf numFmtId="3" fontId="5" fillId="0" borderId="0" xfId="16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5" fillId="0" borderId="0" xfId="18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16" applyNumberFormat="1" applyFont="1" applyBorder="1" applyAlignment="1">
      <alignment horizontal="right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0" fillId="0" borderId="0" xfId="0" applyNumberFormat="1" applyAlignment="1">
      <alignment/>
    </xf>
    <xf numFmtId="165" fontId="7" fillId="0" borderId="0" xfId="21" applyNumberFormat="1" applyFont="1" applyFill="1" applyBorder="1" applyAlignment="1">
      <alignment horizontal="center" vertical="center" wrapText="1"/>
      <protection/>
    </xf>
    <xf numFmtId="3" fontId="5" fillId="0" borderId="0" xfId="16" applyFont="1" applyAlignment="1">
      <alignment horizontal="right"/>
      <protection/>
    </xf>
    <xf numFmtId="3" fontId="5" fillId="0" borderId="0" xfId="16" applyFont="1" applyBorder="1" applyAlignment="1">
      <alignment horizontal="right"/>
      <protection/>
    </xf>
    <xf numFmtId="3" fontId="4" fillId="0" borderId="0" xfId="16" applyFont="1" applyAlignment="1">
      <alignment horizontal="right"/>
      <protection/>
    </xf>
    <xf numFmtId="164" fontId="5" fillId="0" borderId="0" xfId="18" applyFont="1" applyBorder="1" applyAlignment="1">
      <alignment/>
    </xf>
    <xf numFmtId="0" fontId="11" fillId="0" borderId="0" xfId="0" applyFont="1" applyAlignment="1">
      <alignment/>
    </xf>
    <xf numFmtId="165" fontId="5" fillId="0" borderId="0" xfId="0" applyNumberFormat="1" applyFont="1" applyFill="1" applyBorder="1" applyAlignment="1">
      <alignment horizontal="center"/>
    </xf>
    <xf numFmtId="3" fontId="5" fillId="0" borderId="0" xfId="16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0" xfId="15" applyNumberFormat="1" applyFont="1">
      <alignment horizont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0" fontId="12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165" fontId="5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7" fillId="0" borderId="0" xfId="2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0" xfId="16" applyNumberFormat="1" applyFont="1" applyAlignment="1">
      <alignment horizontal="right"/>
      <protection/>
    </xf>
    <xf numFmtId="3" fontId="5" fillId="0" borderId="0" xfId="18" applyNumberFormat="1" applyFont="1" applyFill="1" applyAlignment="1">
      <alignment horizontal="right"/>
    </xf>
    <xf numFmtId="3" fontId="5" fillId="0" borderId="0" xfId="16" applyNumberFormat="1" applyFont="1" applyBorder="1" applyAlignment="1">
      <alignment horizontal="right"/>
      <protection/>
    </xf>
    <xf numFmtId="3" fontId="5" fillId="0" borderId="0" xfId="18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18" applyNumberFormat="1" applyFont="1" applyAlignment="1">
      <alignment horizontal="right" vertical="center"/>
    </xf>
    <xf numFmtId="0" fontId="4" fillId="0" borderId="1" xfId="16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49" fontId="7" fillId="0" borderId="0" xfId="21" applyNumberFormat="1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5" fillId="0" borderId="0" xfId="18" applyNumberFormat="1" applyFont="1" applyAlignment="1">
      <alignment horizontal="right"/>
    </xf>
    <xf numFmtId="0" fontId="5" fillId="0" borderId="0" xfId="16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18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</cellXfs>
  <cellStyles count="9">
    <cellStyle name="Normal" xfId="0"/>
    <cellStyle name="AL2" xfId="15"/>
    <cellStyle name="AL3" xfId="16"/>
    <cellStyle name="Comma" xfId="17"/>
    <cellStyle name="Comma [0]" xfId="18"/>
    <cellStyle name="Currency" xfId="19"/>
    <cellStyle name="Currency [0]" xfId="20"/>
    <cellStyle name="Normal_asistencia escolar y alfabetis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Akateko,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1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259</v>
      </c>
      <c r="C5" s="9">
        <v>48.7</v>
      </c>
      <c r="D5" s="39"/>
    </row>
    <row r="6" spans="1:3" ht="13.5">
      <c r="A6" s="3" t="s">
        <v>80</v>
      </c>
      <c r="B6" s="126">
        <v>273</v>
      </c>
      <c r="C6" s="9">
        <v>51.3</v>
      </c>
    </row>
    <row r="7" spans="1:3" ht="13.5">
      <c r="A7" s="2" t="s">
        <v>94</v>
      </c>
      <c r="B7" s="126">
        <v>532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6" t="s">
        <v>90</v>
      </c>
      <c r="B10" s="50">
        <v>2</v>
      </c>
      <c r="C10" s="10">
        <f>(B10/($B$13-$B$12)*100)</f>
        <v>0.3787878787878788</v>
      </c>
    </row>
    <row r="11" spans="1:3" ht="13.5">
      <c r="A11" s="5" t="s">
        <v>91</v>
      </c>
      <c r="B11" s="50">
        <v>526</v>
      </c>
      <c r="C11" s="10">
        <f>(B11/($B$13-$B$12)*100)</f>
        <v>99.62121212121212</v>
      </c>
    </row>
    <row r="12" spans="1:5" ht="13.5">
      <c r="A12" s="5" t="s">
        <v>82</v>
      </c>
      <c r="B12" s="50">
        <v>4</v>
      </c>
      <c r="C12" s="10">
        <v>0</v>
      </c>
      <c r="E12" s="50"/>
    </row>
    <row r="13" spans="1:5" ht="13.5">
      <c r="A13" s="2" t="s">
        <v>81</v>
      </c>
      <c r="B13" s="50">
        <v>532</v>
      </c>
      <c r="C13" s="10">
        <f>SUM(C10:C11)</f>
        <v>100</v>
      </c>
      <c r="E13" s="50"/>
    </row>
    <row r="14" ht="13.5">
      <c r="B14" s="135"/>
    </row>
    <row r="15" spans="1:2" ht="13.5">
      <c r="A15" s="1" t="s">
        <v>105</v>
      </c>
      <c r="B15" s="135"/>
    </row>
    <row r="16" spans="1:4" ht="13.5">
      <c r="A16" s="2" t="s">
        <v>76</v>
      </c>
      <c r="B16" s="50">
        <v>151</v>
      </c>
      <c r="C16" s="10">
        <f>(B16/$B$18)*100</f>
        <v>82.06521739130434</v>
      </c>
      <c r="D16" s="50"/>
    </row>
    <row r="17" spans="1:4" ht="13.5">
      <c r="A17" s="2" t="s">
        <v>93</v>
      </c>
      <c r="B17" s="50">
        <v>33</v>
      </c>
      <c r="C17" s="10">
        <f>(B17/$B$18)*100</f>
        <v>17.934782608695652</v>
      </c>
      <c r="D17" s="50"/>
    </row>
    <row r="18" spans="1:3" ht="13.5">
      <c r="A18" s="2" t="s">
        <v>81</v>
      </c>
      <c r="B18" s="50">
        <v>184</v>
      </c>
      <c r="C18" s="10">
        <f>(B18/$B$18)*100</f>
        <v>100</v>
      </c>
    </row>
    <row r="20" spans="1:3" ht="13.5">
      <c r="A20" s="121" t="s">
        <v>49</v>
      </c>
      <c r="B20" s="135"/>
      <c r="C20" s="13"/>
    </row>
    <row r="21" spans="1:3" ht="13.5">
      <c r="A21" s="2" t="s">
        <v>83</v>
      </c>
      <c r="B21" s="50">
        <v>4</v>
      </c>
      <c r="C21" s="10">
        <f>(B21/$B$25)*100</f>
        <v>2.2222222222222223</v>
      </c>
    </row>
    <row r="22" spans="1:3" ht="13.5">
      <c r="A22" s="2" t="s">
        <v>106</v>
      </c>
      <c r="B22" s="50">
        <v>8</v>
      </c>
      <c r="C22" s="10">
        <f>(B22/$B$25)*100</f>
        <v>4.444444444444445</v>
      </c>
    </row>
    <row r="23" spans="1:3" ht="13.5">
      <c r="A23" s="2" t="s">
        <v>84</v>
      </c>
      <c r="B23" s="50">
        <v>158</v>
      </c>
      <c r="C23" s="10">
        <f>(B23/$B$25)*100</f>
        <v>87.77777777777777</v>
      </c>
    </row>
    <row r="24" spans="1:3" ht="13.5">
      <c r="A24" s="2" t="s">
        <v>85</v>
      </c>
      <c r="B24" s="50">
        <v>10</v>
      </c>
      <c r="C24" s="10">
        <f>(B24/$B$25)*100</f>
        <v>5.555555555555555</v>
      </c>
    </row>
    <row r="25" spans="1:3" ht="13.5">
      <c r="A25" s="2" t="s">
        <v>81</v>
      </c>
      <c r="B25" s="50">
        <v>180</v>
      </c>
      <c r="C25" s="10">
        <f>(B25/$B$25)*100</f>
        <v>100</v>
      </c>
    </row>
    <row r="26" spans="1:3" ht="13.5">
      <c r="A26" s="5"/>
      <c r="B26" s="135"/>
      <c r="C26" s="12"/>
    </row>
    <row r="27" spans="1:2" ht="13.5">
      <c r="A27" s="1" t="s">
        <v>95</v>
      </c>
      <c r="B27" s="135"/>
    </row>
    <row r="28" spans="1:4" ht="13.5">
      <c r="A28" s="2" t="s">
        <v>96</v>
      </c>
      <c r="B28" s="50">
        <v>209</v>
      </c>
      <c r="C28" s="10">
        <f>(B28/$B$30)*100</f>
        <v>60.40462427745664</v>
      </c>
      <c r="D28" s="50"/>
    </row>
    <row r="29" spans="1:4" ht="13.5">
      <c r="A29" s="2" t="s">
        <v>97</v>
      </c>
      <c r="B29" s="50">
        <v>137</v>
      </c>
      <c r="C29" s="10">
        <f>(B29/$B$30)*100</f>
        <v>39.59537572254335</v>
      </c>
      <c r="D29" s="50"/>
    </row>
    <row r="30" spans="1:4" ht="13.5">
      <c r="A30" s="2" t="s">
        <v>81</v>
      </c>
      <c r="B30" s="50">
        <v>346</v>
      </c>
      <c r="C30" s="10">
        <f>(B30/$B$30)*100</f>
        <v>100</v>
      </c>
      <c r="D30" s="50"/>
    </row>
    <row r="31" spans="2:3" ht="13.5">
      <c r="B31" s="50"/>
      <c r="C31" s="10"/>
    </row>
    <row r="32" spans="1:2" ht="13.5">
      <c r="A32" s="121" t="s">
        <v>48</v>
      </c>
      <c r="B32" s="135"/>
    </row>
    <row r="33" spans="1:3" ht="13.5">
      <c r="A33" s="2" t="s">
        <v>83</v>
      </c>
      <c r="B33" s="53">
        <v>125</v>
      </c>
      <c r="C33" s="10">
        <f>(B33/($B$37-$B$36)*100)</f>
        <v>36.98224852071006</v>
      </c>
    </row>
    <row r="34" spans="1:3" ht="13.5">
      <c r="A34" s="2" t="s">
        <v>86</v>
      </c>
      <c r="B34" s="53">
        <v>205</v>
      </c>
      <c r="C34" s="10">
        <f>(B34/($B$37-$B$36)*100)</f>
        <v>60.650887573964496</v>
      </c>
    </row>
    <row r="35" spans="1:3" ht="13.5">
      <c r="A35" s="2" t="s">
        <v>87</v>
      </c>
      <c r="B35" s="53">
        <v>8</v>
      </c>
      <c r="C35" s="10">
        <f>(B35/($B$37-$B$36)*100)</f>
        <v>2.366863905325444</v>
      </c>
    </row>
    <row r="36" spans="1:3" ht="13.5">
      <c r="A36" s="2" t="s">
        <v>82</v>
      </c>
      <c r="B36" s="53">
        <v>8</v>
      </c>
      <c r="C36" s="10">
        <v>0</v>
      </c>
    </row>
    <row r="37" spans="1:3" ht="13.5">
      <c r="A37" s="2" t="s">
        <v>81</v>
      </c>
      <c r="B37" s="53">
        <v>346</v>
      </c>
      <c r="C37" s="10">
        <f>SUM(C33:C35)</f>
        <v>100</v>
      </c>
    </row>
    <row r="38" spans="2:3" ht="13.5">
      <c r="B38" s="53"/>
      <c r="C38" s="10"/>
    </row>
    <row r="39" spans="1:2" ht="13.5">
      <c r="A39" s="121" t="s">
        <v>50</v>
      </c>
      <c r="B39" s="135"/>
    </row>
    <row r="40" spans="1:3" ht="13.5">
      <c r="A40" s="5" t="s">
        <v>98</v>
      </c>
      <c r="B40" s="50">
        <v>517</v>
      </c>
      <c r="C40" s="12">
        <v>97.2</v>
      </c>
    </row>
    <row r="41" spans="1:3" ht="13.5">
      <c r="A41" s="5" t="s">
        <v>99</v>
      </c>
      <c r="B41" s="50">
        <v>8</v>
      </c>
      <c r="C41" s="12">
        <v>1.5</v>
      </c>
    </row>
    <row r="42" spans="1:8" ht="13.5">
      <c r="A42" s="5" t="s">
        <v>100</v>
      </c>
      <c r="B42" s="50">
        <v>1</v>
      </c>
      <c r="C42" s="12">
        <v>0.2</v>
      </c>
      <c r="D42" s="14"/>
      <c r="E42" s="14"/>
      <c r="F42" s="14"/>
      <c r="G42" s="14"/>
      <c r="H42" s="14"/>
    </row>
    <row r="43" spans="1:8" ht="13.5">
      <c r="A43" s="5" t="s">
        <v>101</v>
      </c>
      <c r="B43" s="50">
        <v>2</v>
      </c>
      <c r="C43" s="12">
        <v>0.4</v>
      </c>
      <c r="D43" s="14"/>
      <c r="E43" s="14"/>
      <c r="F43" s="14"/>
      <c r="G43" s="14"/>
      <c r="H43" s="14"/>
    </row>
    <row r="44" spans="1:3" ht="13.5">
      <c r="A44" s="5" t="s">
        <v>109</v>
      </c>
      <c r="B44" s="50">
        <v>4</v>
      </c>
      <c r="C44" s="12">
        <v>0.8</v>
      </c>
    </row>
    <row r="45" spans="1:8" ht="15" thickBot="1">
      <c r="A45" s="32" t="s">
        <v>81</v>
      </c>
      <c r="B45" s="116">
        <v>532</v>
      </c>
      <c r="C45" s="34">
        <v>100</v>
      </c>
      <c r="D45" s="14"/>
      <c r="E45" s="14"/>
      <c r="F45" s="14"/>
      <c r="G45" s="14"/>
      <c r="H45" s="14"/>
    </row>
    <row r="46" spans="1:8" ht="27" customHeight="1">
      <c r="A46" s="199" t="s">
        <v>63</v>
      </c>
      <c r="B46" s="199"/>
      <c r="C46" s="199"/>
      <c r="D46" s="14"/>
      <c r="E46" s="14"/>
      <c r="F46" s="14"/>
      <c r="G46" s="14"/>
      <c r="H46" s="14"/>
    </row>
    <row r="47" spans="1:8" ht="13.5">
      <c r="A47" s="112" t="s">
        <v>56</v>
      </c>
      <c r="B47" s="111"/>
      <c r="C47" s="113"/>
      <c r="D47" s="14"/>
      <c r="E47" s="14"/>
      <c r="F47" s="14"/>
      <c r="G47" s="14"/>
      <c r="H47" s="14"/>
    </row>
    <row r="48" spans="1:8" ht="15" customHeight="1">
      <c r="A48" s="185" t="s">
        <v>57</v>
      </c>
      <c r="B48" s="186"/>
      <c r="C48" s="186"/>
      <c r="D48" s="14"/>
      <c r="E48" s="14"/>
      <c r="F48" s="14"/>
      <c r="G48" s="14"/>
      <c r="H48" s="14"/>
    </row>
    <row r="49" spans="1:8" ht="22.5" customHeight="1">
      <c r="A49" s="198" t="s">
        <v>51</v>
      </c>
      <c r="B49" s="198"/>
      <c r="C49" s="198"/>
      <c r="D49" s="14"/>
      <c r="E49" s="14"/>
      <c r="F49" s="14"/>
      <c r="G49" s="14"/>
      <c r="H49" s="14"/>
    </row>
    <row r="50" spans="1:3" ht="13.5">
      <c r="A50" s="112" t="s">
        <v>58</v>
      </c>
      <c r="B50" s="188"/>
      <c r="C50" s="113"/>
    </row>
    <row r="51" spans="1:3" ht="13.5">
      <c r="A51" s="112" t="s">
        <v>59</v>
      </c>
      <c r="B51" s="111"/>
      <c r="C51" s="187"/>
    </row>
    <row r="52" spans="1:3" ht="13.5">
      <c r="A52" s="112" t="s">
        <v>60</v>
      </c>
      <c r="B52" s="111"/>
      <c r="C52" s="187"/>
    </row>
    <row r="53" spans="1:3" ht="13.5">
      <c r="A53" s="112" t="s">
        <v>61</v>
      </c>
      <c r="B53" s="111"/>
      <c r="C53" s="187"/>
    </row>
    <row r="54" spans="1:3" ht="13.5">
      <c r="A54" s="112" t="s">
        <v>62</v>
      </c>
      <c r="B54" s="111"/>
      <c r="C54" s="187"/>
    </row>
  </sheetData>
  <mergeCells count="4">
    <mergeCell ref="A1:C1"/>
    <mergeCell ref="G8:I8"/>
    <mergeCell ref="A49:C49"/>
    <mergeCell ref="A46:C46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4.57421875" defaultRowHeight="15"/>
  <cols>
    <col min="1" max="1" width="31.140625" style="2" customWidth="1"/>
    <col min="2" max="2" width="11.421875" style="49" customWidth="1"/>
    <col min="3" max="3" width="15.28125" style="9" customWidth="1"/>
    <col min="4" max="16384" width="14.421875" style="0" customWidth="1"/>
  </cols>
  <sheetData>
    <row r="1" spans="1:4" ht="15" customHeight="1">
      <c r="A1" s="197" t="str">
        <f>CONCATENATE("Indicadores básicos de la agrupación ",$A$3,", 2005")</f>
        <v>Indicadores básicos de la agrupación chinanteco,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73</v>
      </c>
      <c r="B3" s="99">
        <v>2005</v>
      </c>
      <c r="C3" s="15" t="s">
        <v>102</v>
      </c>
    </row>
    <row r="4" spans="1:3" ht="13.5">
      <c r="A4" s="1" t="s">
        <v>110</v>
      </c>
      <c r="B4" s="96"/>
      <c r="C4" s="10"/>
    </row>
    <row r="5" spans="1:4" ht="13.5">
      <c r="A5" s="3" t="s">
        <v>79</v>
      </c>
      <c r="B5" s="101">
        <v>59543</v>
      </c>
      <c r="C5" s="9">
        <v>48.7</v>
      </c>
      <c r="D5" s="39"/>
    </row>
    <row r="6" spans="1:3" ht="13.5">
      <c r="A6" s="3" t="s">
        <v>80</v>
      </c>
      <c r="B6" s="101">
        <v>66163</v>
      </c>
      <c r="C6" s="9">
        <v>51.3</v>
      </c>
    </row>
    <row r="7" spans="1:3" ht="13.5">
      <c r="A7" s="2" t="s">
        <v>94</v>
      </c>
      <c r="B7" s="101">
        <v>125706</v>
      </c>
      <c r="C7" s="10">
        <v>100</v>
      </c>
    </row>
    <row r="8" spans="1:9" ht="13.5">
      <c r="A8" s="5"/>
      <c r="B8" s="97"/>
      <c r="C8" s="12"/>
      <c r="G8" s="197"/>
      <c r="H8" s="197"/>
      <c r="I8" s="197"/>
    </row>
    <row r="9" spans="1:3" ht="13.5">
      <c r="A9" s="4" t="s">
        <v>104</v>
      </c>
      <c r="B9" s="96"/>
      <c r="C9" s="11"/>
    </row>
    <row r="10" spans="1:3" ht="13.5">
      <c r="A10" s="6" t="s">
        <v>90</v>
      </c>
      <c r="B10" s="102">
        <v>12140</v>
      </c>
      <c r="C10" s="10">
        <f>(B10/($B$13-$B$12)*100)</f>
        <v>9.794113850522782</v>
      </c>
    </row>
    <row r="11" spans="1:3" ht="13.5">
      <c r="A11" s="5" t="s">
        <v>91</v>
      </c>
      <c r="B11" s="102">
        <v>111812</v>
      </c>
      <c r="C11" s="10">
        <f>(B11/($B$13-$B$12)*100)</f>
        <v>90.20588614947722</v>
      </c>
    </row>
    <row r="12" spans="1:3" ht="13.5">
      <c r="A12" s="5" t="s">
        <v>82</v>
      </c>
      <c r="B12" s="102">
        <v>1754</v>
      </c>
      <c r="C12" s="10">
        <v>0</v>
      </c>
    </row>
    <row r="13" spans="1:3" ht="13.5">
      <c r="A13" s="2" t="s">
        <v>81</v>
      </c>
      <c r="B13" s="102">
        <v>125706</v>
      </c>
      <c r="C13" s="10">
        <f>SUM(C10:C11)</f>
        <v>100</v>
      </c>
    </row>
    <row r="14" ht="13.5">
      <c r="B14" s="96"/>
    </row>
    <row r="15" spans="1:2" ht="13.5">
      <c r="A15" s="1" t="s">
        <v>105</v>
      </c>
      <c r="B15" s="96"/>
    </row>
    <row r="16" spans="1:3" ht="13.5">
      <c r="A16" s="2" t="s">
        <v>92</v>
      </c>
      <c r="B16" s="50">
        <v>26291</v>
      </c>
      <c r="C16" s="10">
        <f>(B16/($B$19-$B$18)*100)</f>
        <v>92.76011713650637</v>
      </c>
    </row>
    <row r="17" spans="1:3" ht="13.5">
      <c r="A17" s="2" t="s">
        <v>93</v>
      </c>
      <c r="B17" s="50">
        <v>2052</v>
      </c>
      <c r="C17" s="10">
        <f>(B17/($B$19-$B$18)*100)</f>
        <v>7.239882863493631</v>
      </c>
    </row>
    <row r="18" spans="1:3" ht="13.5">
      <c r="A18" s="2" t="s">
        <v>82</v>
      </c>
      <c r="B18" s="50">
        <v>98</v>
      </c>
      <c r="C18" s="10">
        <v>0</v>
      </c>
    </row>
    <row r="19" spans="1:3" ht="13.5">
      <c r="A19" s="2" t="s">
        <v>81</v>
      </c>
      <c r="B19" s="50">
        <v>28441</v>
      </c>
      <c r="C19" s="10">
        <f>SUM(C16:C17)</f>
        <v>100</v>
      </c>
    </row>
    <row r="20" spans="1:3" ht="13.5">
      <c r="A20" s="5"/>
      <c r="B20" s="96"/>
      <c r="C20" s="12"/>
    </row>
    <row r="21" spans="1:3" ht="13.5">
      <c r="A21" s="121" t="s">
        <v>49</v>
      </c>
      <c r="B21" s="96"/>
      <c r="C21" s="13"/>
    </row>
    <row r="22" spans="1:3" ht="13.5">
      <c r="A22" s="2" t="s">
        <v>83</v>
      </c>
      <c r="B22" s="50">
        <v>616</v>
      </c>
      <c r="C22" s="10">
        <f>(B22/$B$26)*100</f>
        <v>2.187966185977126</v>
      </c>
    </row>
    <row r="23" spans="1:3" ht="13.5">
      <c r="A23" s="2" t="s">
        <v>106</v>
      </c>
      <c r="B23" s="50">
        <v>2556</v>
      </c>
      <c r="C23" s="10">
        <f>(B23/$B$26)*100</f>
        <v>9.07863891454145</v>
      </c>
    </row>
    <row r="24" spans="1:3" ht="13.5">
      <c r="A24" s="2" t="s">
        <v>84</v>
      </c>
      <c r="B24" s="50">
        <v>21358</v>
      </c>
      <c r="C24" s="10">
        <f>(B24/$B$26)*100</f>
        <v>75.86133409107055</v>
      </c>
    </row>
    <row r="25" spans="1:3" ht="13.5">
      <c r="A25" s="2" t="s">
        <v>85</v>
      </c>
      <c r="B25" s="50">
        <v>3624</v>
      </c>
      <c r="C25" s="10">
        <f>(B25/$B$26)*100</f>
        <v>12.872060808410883</v>
      </c>
    </row>
    <row r="26" spans="1:3" ht="13.5">
      <c r="A26" s="2" t="s">
        <v>81</v>
      </c>
      <c r="B26" s="50">
        <v>28154</v>
      </c>
      <c r="C26" s="10">
        <f>(B26/$B$26)*100</f>
        <v>100</v>
      </c>
    </row>
    <row r="27" spans="1:3" ht="13.5">
      <c r="A27" s="5"/>
      <c r="B27" s="96"/>
      <c r="C27" s="12"/>
    </row>
    <row r="28" spans="1:2" ht="13.5">
      <c r="A28" s="1" t="s">
        <v>95</v>
      </c>
      <c r="B28" s="96"/>
    </row>
    <row r="29" spans="1:3" ht="13.5">
      <c r="A29" s="2" t="s">
        <v>96</v>
      </c>
      <c r="B29" s="50">
        <v>70063</v>
      </c>
      <c r="C29" s="10">
        <f>(B29/($B$32-$B$31))*100</f>
        <v>73.97712994541173</v>
      </c>
    </row>
    <row r="30" spans="1:3" ht="13.5">
      <c r="A30" s="2" t="s">
        <v>97</v>
      </c>
      <c r="B30" s="50">
        <v>24646</v>
      </c>
      <c r="C30" s="10">
        <f>(B30/($B$32-$B$31))*100</f>
        <v>26.022870054588264</v>
      </c>
    </row>
    <row r="31" spans="1:3" ht="13.5">
      <c r="A31" s="2" t="s">
        <v>82</v>
      </c>
      <c r="B31" s="50">
        <v>123</v>
      </c>
      <c r="C31" s="10">
        <v>0</v>
      </c>
    </row>
    <row r="32" spans="1:3" ht="13.5">
      <c r="A32" s="2" t="s">
        <v>81</v>
      </c>
      <c r="B32" s="50">
        <v>94832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96"/>
    </row>
    <row r="35" spans="1:3" ht="13.5">
      <c r="A35" s="2" t="s">
        <v>83</v>
      </c>
      <c r="B35" s="53">
        <v>19610</v>
      </c>
      <c r="C35" s="10">
        <f>(B35/($B$40-$B$39)*100)</f>
        <v>20.837760870489223</v>
      </c>
    </row>
    <row r="36" spans="1:3" ht="15.75" customHeight="1">
      <c r="A36" s="2" t="s">
        <v>86</v>
      </c>
      <c r="B36" s="53">
        <v>67598</v>
      </c>
      <c r="C36" s="10">
        <f>(B36/($B$40-$B$39)*100)</f>
        <v>71.83023759935394</v>
      </c>
    </row>
    <row r="37" spans="1:3" ht="13.5">
      <c r="A37" s="2" t="s">
        <v>87</v>
      </c>
      <c r="B37" s="53">
        <v>5250</v>
      </c>
      <c r="C37" s="10">
        <f>(B37/($B$40-$B$39)*100)</f>
        <v>5.578696816423683</v>
      </c>
    </row>
    <row r="38" spans="1:3" ht="13.5">
      <c r="A38" s="2" t="s">
        <v>88</v>
      </c>
      <c r="B38" s="53">
        <v>1650</v>
      </c>
      <c r="C38" s="10">
        <f>(B38/($B$40-$B$39)*100)</f>
        <v>1.7533047137331577</v>
      </c>
    </row>
    <row r="39" spans="1:3" ht="13.5">
      <c r="A39" s="2" t="s">
        <v>82</v>
      </c>
      <c r="B39" s="53">
        <v>724</v>
      </c>
      <c r="C39" s="10">
        <v>0</v>
      </c>
    </row>
    <row r="40" spans="1:3" ht="13.5">
      <c r="A40" s="2" t="s">
        <v>81</v>
      </c>
      <c r="B40" s="53">
        <v>94832</v>
      </c>
      <c r="C40" s="10">
        <f>SUM(C35:C38)</f>
        <v>100</v>
      </c>
    </row>
    <row r="41" spans="1:3" ht="13.5">
      <c r="A41" s="5"/>
      <c r="B41" s="96"/>
      <c r="C41" s="12"/>
    </row>
    <row r="42" spans="1:2" ht="13.5">
      <c r="A42" s="121" t="s">
        <v>50</v>
      </c>
      <c r="B42" s="96"/>
    </row>
    <row r="43" spans="1:3" ht="13.5">
      <c r="A43" s="5" t="s">
        <v>98</v>
      </c>
      <c r="B43" s="102">
        <v>97451</v>
      </c>
      <c r="C43" s="12">
        <v>77.5</v>
      </c>
    </row>
    <row r="44" spans="1:8" ht="13.5">
      <c r="A44" s="5" t="s">
        <v>99</v>
      </c>
      <c r="B44" s="102">
        <v>13455</v>
      </c>
      <c r="C44" s="12">
        <v>10.7</v>
      </c>
      <c r="D44" s="14"/>
      <c r="E44" s="14"/>
      <c r="F44" s="14"/>
      <c r="G44" s="14"/>
      <c r="H44" s="14"/>
    </row>
    <row r="45" spans="1:8" ht="13.5">
      <c r="A45" s="5" t="s">
        <v>100</v>
      </c>
      <c r="B45" s="102">
        <v>8674</v>
      </c>
      <c r="C45" s="12">
        <v>6.9</v>
      </c>
      <c r="D45" s="14"/>
      <c r="E45" s="14"/>
      <c r="F45" s="14"/>
      <c r="G45" s="14"/>
      <c r="H45" s="14"/>
    </row>
    <row r="46" spans="1:3" ht="13.5">
      <c r="A46" s="5" t="s">
        <v>101</v>
      </c>
      <c r="B46" s="102">
        <v>3774</v>
      </c>
      <c r="C46" s="26">
        <v>3</v>
      </c>
    </row>
    <row r="47" spans="1:8" ht="13.5">
      <c r="A47" s="5" t="s">
        <v>109</v>
      </c>
      <c r="B47" s="102">
        <v>2352</v>
      </c>
      <c r="C47" s="12">
        <v>1.9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03">
        <v>125706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C1"/>
    </sheetView>
  </sheetViews>
  <sheetFormatPr defaultColWidth="11.7109375" defaultRowHeight="15"/>
  <cols>
    <col min="1" max="1" width="27.140625" style="2" customWidth="1"/>
    <col min="2" max="2" width="22.8515625" style="49" customWidth="1"/>
    <col min="3" max="3" width="12.140625" style="9" customWidth="1"/>
  </cols>
  <sheetData>
    <row r="1" spans="1:4" ht="15" customHeight="1">
      <c r="A1" s="197" t="str">
        <f>CONCATENATE("Indicadores básicos de la agrupación ",A3,","," 2005")</f>
        <v>Indicadores básicos de la agrupación chocholteco, 2005</v>
      </c>
      <c r="B1" s="197"/>
      <c r="C1" s="197"/>
      <c r="D1" s="8"/>
    </row>
    <row r="2" spans="1:4" ht="15" thickBot="1">
      <c r="A2" s="16"/>
      <c r="B2" s="43"/>
      <c r="C2" s="17"/>
      <c r="D2" s="2"/>
    </row>
    <row r="3" spans="1:4" ht="15.75" customHeight="1" thickBot="1">
      <c r="A3" s="52" t="s">
        <v>5</v>
      </c>
      <c r="B3" s="44">
        <v>2005</v>
      </c>
      <c r="C3" s="15" t="s">
        <v>102</v>
      </c>
      <c r="D3" s="2"/>
    </row>
    <row r="4" spans="1:4" ht="13.5">
      <c r="A4" s="166" t="s">
        <v>110</v>
      </c>
      <c r="B4" s="135"/>
      <c r="C4" s="10"/>
      <c r="D4" s="2"/>
    </row>
    <row r="5" spans="1:4" ht="13.5">
      <c r="A5" s="3" t="s">
        <v>79</v>
      </c>
      <c r="B5" s="126">
        <v>303</v>
      </c>
      <c r="C5" s="9">
        <v>48.7</v>
      </c>
      <c r="D5" s="40"/>
    </row>
    <row r="6" spans="1:4" ht="13.5">
      <c r="A6" s="3" t="s">
        <v>80</v>
      </c>
      <c r="B6" s="126">
        <v>313</v>
      </c>
      <c r="C6" s="9">
        <v>51.3</v>
      </c>
      <c r="D6" s="2"/>
    </row>
    <row r="7" spans="1:4" ht="13.5">
      <c r="A7" s="2" t="s">
        <v>94</v>
      </c>
      <c r="B7" s="126">
        <v>616</v>
      </c>
      <c r="C7" s="10">
        <v>100</v>
      </c>
      <c r="D7" s="2"/>
    </row>
    <row r="8" spans="1:9" ht="13.5">
      <c r="A8" s="5"/>
      <c r="B8" s="136"/>
      <c r="C8" s="12"/>
      <c r="D8" s="2"/>
      <c r="G8" s="197"/>
      <c r="H8" s="197"/>
      <c r="I8" s="197"/>
    </row>
    <row r="9" spans="1:4" ht="13.5">
      <c r="A9" s="4" t="s">
        <v>104</v>
      </c>
      <c r="B9" s="137"/>
      <c r="C9" s="11"/>
      <c r="D9" s="2"/>
    </row>
    <row r="10" spans="1:5" ht="14.25" customHeight="1">
      <c r="A10" s="6" t="s">
        <v>90</v>
      </c>
      <c r="B10" s="50">
        <v>1</v>
      </c>
      <c r="C10" s="10">
        <f>(B10/($B$13-$B$12)*100)</f>
        <v>0.17094017094017094</v>
      </c>
      <c r="D10" s="2"/>
      <c r="E10" s="50"/>
    </row>
    <row r="11" spans="1:5" ht="13.5">
      <c r="A11" s="5" t="s">
        <v>91</v>
      </c>
      <c r="B11" s="50">
        <v>584</v>
      </c>
      <c r="C11" s="10">
        <f>(B11/($B$13-$B$12)*100)</f>
        <v>99.82905982905983</v>
      </c>
      <c r="D11" s="2"/>
      <c r="E11" s="50"/>
    </row>
    <row r="12" spans="1:5" ht="13.5">
      <c r="A12" s="5" t="s">
        <v>82</v>
      </c>
      <c r="B12" s="50">
        <v>31</v>
      </c>
      <c r="C12" s="10">
        <v>0</v>
      </c>
      <c r="D12" s="2"/>
      <c r="E12" s="50"/>
    </row>
    <row r="13" spans="1:5" ht="13.5">
      <c r="A13" s="2" t="s">
        <v>81</v>
      </c>
      <c r="B13" s="50">
        <f>SUM(B10:B12)</f>
        <v>616</v>
      </c>
      <c r="C13" s="10">
        <f>SUM(C10:C11)</f>
        <v>100</v>
      </c>
      <c r="D13" s="2"/>
      <c r="E13" s="50"/>
    </row>
    <row r="14" spans="2:4" ht="13.5">
      <c r="B14" s="135"/>
      <c r="D14" s="2"/>
    </row>
    <row r="15" spans="1:4" ht="13.5">
      <c r="A15" s="1" t="s">
        <v>105</v>
      </c>
      <c r="B15" s="137"/>
      <c r="C15" s="13"/>
      <c r="D15" s="2"/>
    </row>
    <row r="16" spans="1:4" ht="13.5">
      <c r="A16" s="2" t="s">
        <v>92</v>
      </c>
      <c r="B16" s="50">
        <v>34</v>
      </c>
      <c r="C16" s="10">
        <f>SUM(C13:C14)</f>
        <v>100</v>
      </c>
      <c r="D16" s="2"/>
    </row>
    <row r="17" spans="1:4" ht="13.5">
      <c r="A17" s="2" t="s">
        <v>81</v>
      </c>
      <c r="B17" s="50">
        <v>34</v>
      </c>
      <c r="C17" s="10">
        <v>100</v>
      </c>
      <c r="D17" s="2"/>
    </row>
    <row r="18" spans="1:4" ht="13.5">
      <c r="A18" s="5"/>
      <c r="B18" s="135"/>
      <c r="C18" s="12"/>
      <c r="D18" s="2"/>
    </row>
    <row r="19" spans="1:4" ht="13.5">
      <c r="A19" s="121" t="s">
        <v>49</v>
      </c>
      <c r="B19" s="137"/>
      <c r="D19" s="2"/>
    </row>
    <row r="20" spans="1:4" ht="13.5">
      <c r="A20" s="2" t="s">
        <v>106</v>
      </c>
      <c r="B20" s="50">
        <v>2</v>
      </c>
      <c r="C20" s="10">
        <f>(B20/$B$23)*100</f>
        <v>6.0606060606060606</v>
      </c>
      <c r="D20" s="2"/>
    </row>
    <row r="21" spans="1:4" ht="13.5">
      <c r="A21" s="2" t="s">
        <v>84</v>
      </c>
      <c r="B21" s="50">
        <v>25</v>
      </c>
      <c r="C21" s="10">
        <f>(B21/$B$23)*100</f>
        <v>75.75757575757575</v>
      </c>
      <c r="D21" s="2"/>
    </row>
    <row r="22" spans="1:4" ht="13.5">
      <c r="A22" s="2" t="s">
        <v>85</v>
      </c>
      <c r="B22" s="50">
        <v>6</v>
      </c>
      <c r="C22" s="10">
        <f>(B22/$B$23)*100</f>
        <v>18.181818181818183</v>
      </c>
      <c r="D22" s="2"/>
    </row>
    <row r="23" spans="1:4" ht="13.5">
      <c r="A23" s="2" t="s">
        <v>81</v>
      </c>
      <c r="B23" s="50">
        <v>33</v>
      </c>
      <c r="C23" s="10">
        <f>(B23/$B$23)*100</f>
        <v>100</v>
      </c>
      <c r="D23" s="2"/>
    </row>
    <row r="24" spans="1:4" ht="13.5">
      <c r="A24" s="5"/>
      <c r="B24" s="135"/>
      <c r="C24" s="12"/>
      <c r="D24" s="2"/>
    </row>
    <row r="25" spans="1:4" ht="13.5">
      <c r="A25" s="1" t="s">
        <v>95</v>
      </c>
      <c r="B25" s="137"/>
      <c r="D25" s="2"/>
    </row>
    <row r="26" spans="1:4" ht="13.5">
      <c r="A26" s="2" t="s">
        <v>96</v>
      </c>
      <c r="B26" s="50">
        <v>437</v>
      </c>
      <c r="C26" s="10">
        <f>(B26/($B$28)*100)</f>
        <v>75.08591065292096</v>
      </c>
      <c r="D26" s="2"/>
    </row>
    <row r="27" spans="1:4" ht="13.5">
      <c r="A27" s="2" t="s">
        <v>97</v>
      </c>
      <c r="B27" s="50">
        <v>145</v>
      </c>
      <c r="C27" s="10">
        <f>(B27/($B$28)*100)</f>
        <v>24.914089347079038</v>
      </c>
      <c r="D27" s="2"/>
    </row>
    <row r="28" spans="1:4" ht="13.5">
      <c r="A28" s="2" t="s">
        <v>81</v>
      </c>
      <c r="B28" s="50">
        <v>582</v>
      </c>
      <c r="C28" s="10">
        <f>(B28/($B$28)*100)</f>
        <v>100</v>
      </c>
      <c r="D28" s="2"/>
    </row>
    <row r="29" spans="2:4" ht="13.5">
      <c r="B29" s="50"/>
      <c r="C29" s="10"/>
      <c r="D29" s="2"/>
    </row>
    <row r="30" spans="1:4" ht="13.5">
      <c r="A30" s="121" t="s">
        <v>48</v>
      </c>
      <c r="B30" s="137"/>
      <c r="D30" s="2"/>
    </row>
    <row r="31" spans="1:4" ht="13.5">
      <c r="A31" s="2" t="s">
        <v>83</v>
      </c>
      <c r="B31" s="53">
        <v>131</v>
      </c>
      <c r="C31" s="10">
        <f>(B31/($B$36-$B$35)*100)</f>
        <v>22.586206896551726</v>
      </c>
      <c r="D31" s="2"/>
    </row>
    <row r="32" spans="1:4" ht="13.5">
      <c r="A32" s="2" t="s">
        <v>86</v>
      </c>
      <c r="B32" s="53">
        <v>396</v>
      </c>
      <c r="C32" s="10">
        <f>(B32/($B$36-$B$35)*100)</f>
        <v>68.27586206896552</v>
      </c>
      <c r="D32" s="2"/>
    </row>
    <row r="33" spans="1:4" ht="13.5">
      <c r="A33" s="2" t="s">
        <v>87</v>
      </c>
      <c r="B33" s="53">
        <v>30</v>
      </c>
      <c r="C33" s="10">
        <f>(B33/($B$36-$B$35)*100)</f>
        <v>5.172413793103448</v>
      </c>
      <c r="D33" s="2"/>
    </row>
    <row r="34" spans="1:4" ht="13.5">
      <c r="A34" s="2" t="s">
        <v>88</v>
      </c>
      <c r="B34" s="53">
        <v>23</v>
      </c>
      <c r="C34" s="10">
        <f>(B34/($B$36-$B$35)*100)</f>
        <v>3.9655172413793105</v>
      </c>
      <c r="D34" s="2"/>
    </row>
    <row r="35" spans="1:4" ht="13.5">
      <c r="A35" s="2" t="s">
        <v>82</v>
      </c>
      <c r="B35" s="53">
        <v>2</v>
      </c>
      <c r="C35" s="10">
        <v>0</v>
      </c>
      <c r="D35" s="2"/>
    </row>
    <row r="36" spans="1:4" ht="13.5">
      <c r="A36" s="2" t="s">
        <v>81</v>
      </c>
      <c r="B36" s="53">
        <v>582</v>
      </c>
      <c r="C36" s="10">
        <f>SUM(C31:C34)</f>
        <v>100.00000000000001</v>
      </c>
      <c r="D36" s="2"/>
    </row>
    <row r="37" spans="1:4" ht="13.5">
      <c r="A37" s="5"/>
      <c r="B37" s="135"/>
      <c r="C37" s="12"/>
      <c r="D37" s="2"/>
    </row>
    <row r="38" spans="1:4" ht="13.5">
      <c r="A38" s="121" t="s">
        <v>50</v>
      </c>
      <c r="B38" s="135"/>
      <c r="D38" s="2"/>
    </row>
    <row r="39" spans="1:4" ht="13.5">
      <c r="A39" s="5" t="s">
        <v>98</v>
      </c>
      <c r="B39" s="119">
        <v>387</v>
      </c>
      <c r="C39" s="12">
        <v>62.8</v>
      </c>
      <c r="D39" s="2"/>
    </row>
    <row r="40" spans="1:8" ht="13.5">
      <c r="A40" s="5" t="s">
        <v>99</v>
      </c>
      <c r="B40" s="119">
        <v>33</v>
      </c>
      <c r="C40" s="12">
        <v>5.4</v>
      </c>
      <c r="D40" s="2"/>
      <c r="E40" s="14"/>
      <c r="F40" s="14"/>
      <c r="G40" s="14"/>
      <c r="H40" s="14"/>
    </row>
    <row r="41" spans="1:8" ht="13.5">
      <c r="A41" s="2" t="s">
        <v>106</v>
      </c>
      <c r="B41" s="50">
        <v>2</v>
      </c>
      <c r="C41" s="12">
        <v>2.8</v>
      </c>
      <c r="D41" s="2"/>
      <c r="E41" s="14"/>
      <c r="F41" s="14"/>
      <c r="G41" s="14"/>
      <c r="H41" s="14"/>
    </row>
    <row r="42" spans="1:4" ht="13.5">
      <c r="A42" s="5" t="s">
        <v>101</v>
      </c>
      <c r="B42" s="119">
        <v>107</v>
      </c>
      <c r="C42" s="12">
        <v>17.4</v>
      </c>
      <c r="D42" s="2"/>
    </row>
    <row r="43" spans="1:8" ht="13.5">
      <c r="A43" s="5" t="s">
        <v>109</v>
      </c>
      <c r="B43" s="119">
        <v>72</v>
      </c>
      <c r="C43" s="12">
        <v>11.7</v>
      </c>
      <c r="D43" s="2"/>
      <c r="E43" s="14"/>
      <c r="F43" s="14"/>
      <c r="G43" s="14"/>
      <c r="H43" s="14"/>
    </row>
    <row r="44" spans="1:8" ht="15" thickBot="1">
      <c r="A44" s="32" t="s">
        <v>81</v>
      </c>
      <c r="B44" s="116">
        <v>616</v>
      </c>
      <c r="C44" s="33">
        <v>100</v>
      </c>
      <c r="D44" s="2"/>
      <c r="E44" s="14"/>
      <c r="F44" s="14"/>
      <c r="G44" s="14"/>
      <c r="H44" s="14"/>
    </row>
    <row r="45" spans="1:8" ht="27" customHeight="1">
      <c r="A45" s="199" t="s">
        <v>63</v>
      </c>
      <c r="B45" s="199"/>
      <c r="C45" s="199"/>
      <c r="D45" s="2"/>
      <c r="E45" s="14"/>
      <c r="F45" s="14"/>
      <c r="G45" s="14"/>
      <c r="H45" s="14"/>
    </row>
    <row r="46" spans="1:8" ht="13.5">
      <c r="A46" s="112" t="s">
        <v>56</v>
      </c>
      <c r="B46" s="111"/>
      <c r="C46" s="113"/>
      <c r="D46" s="2"/>
      <c r="E46" s="14"/>
      <c r="F46" s="14"/>
      <c r="G46" s="14"/>
      <c r="H46" s="14"/>
    </row>
    <row r="47" spans="1:8" ht="15" customHeight="1">
      <c r="A47" s="185" t="s">
        <v>57</v>
      </c>
      <c r="B47" s="186"/>
      <c r="C47" s="186"/>
      <c r="D47" s="2"/>
      <c r="E47" s="14"/>
      <c r="F47" s="14"/>
      <c r="G47" s="14"/>
      <c r="H47" s="14"/>
    </row>
    <row r="48" spans="1:4" ht="24" customHeight="1">
      <c r="A48" s="198" t="s">
        <v>51</v>
      </c>
      <c r="B48" s="198"/>
      <c r="C48" s="198"/>
      <c r="D48" s="2"/>
    </row>
    <row r="49" spans="1:4" ht="13.5">
      <c r="A49" s="112" t="s">
        <v>58</v>
      </c>
      <c r="B49" s="193"/>
      <c r="C49" s="113"/>
      <c r="D49" s="2"/>
    </row>
    <row r="50" spans="1:4" ht="13.5">
      <c r="A50" s="112" t="s">
        <v>59</v>
      </c>
      <c r="B50" s="111"/>
      <c r="C50" s="187"/>
      <c r="D50" s="2"/>
    </row>
    <row r="51" spans="1:4" ht="13.5">
      <c r="A51" s="112" t="s">
        <v>60</v>
      </c>
      <c r="B51" s="111"/>
      <c r="C51" s="187"/>
      <c r="D51" s="2"/>
    </row>
    <row r="52" spans="1:4" ht="13.5">
      <c r="A52" s="112" t="s">
        <v>61</v>
      </c>
      <c r="B52" s="111"/>
      <c r="C52" s="187"/>
      <c r="D52" s="2"/>
    </row>
    <row r="53" spans="1:4" ht="13.5">
      <c r="A53" s="112" t="s">
        <v>62</v>
      </c>
      <c r="B53" s="111"/>
      <c r="C53" s="187"/>
      <c r="D53" s="2"/>
    </row>
    <row r="54" spans="1:4" ht="13.5">
      <c r="A54" s="19"/>
      <c r="B54" s="48"/>
      <c r="C54" s="20"/>
      <c r="D54" s="2"/>
    </row>
    <row r="55" ht="13.5">
      <c r="D55" s="2"/>
    </row>
  </sheetData>
  <mergeCells count="4">
    <mergeCell ref="A1:C1"/>
    <mergeCell ref="G8:I8"/>
    <mergeCell ref="A48:C48"/>
    <mergeCell ref="A45:C45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1.140625" style="0" customWidth="1"/>
  </cols>
  <sheetData>
    <row r="1" spans="1:3" ht="15" customHeight="1">
      <c r="A1" s="200" t="str">
        <f>CONCATENATE("Indicadores básicos de la agrupación ",$A$3,","," ",2005)</f>
        <v>Indicadores básicos de la agrupación chontal de Oaxaca,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12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1720</v>
      </c>
      <c r="C5" s="118">
        <f>(B5/$B$7)*100</f>
        <v>49.81175789168839</v>
      </c>
    </row>
    <row r="6" spans="1:3" ht="13.5">
      <c r="A6" s="127" t="s">
        <v>80</v>
      </c>
      <c r="B6" s="126">
        <v>1733</v>
      </c>
      <c r="C6" s="118">
        <f>(B6/$B$7)*100</f>
        <v>50.18824210831161</v>
      </c>
    </row>
    <row r="7" spans="1:3" ht="13.5">
      <c r="A7" s="114" t="s">
        <v>94</v>
      </c>
      <c r="B7" s="126">
        <v>3453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90</v>
      </c>
      <c r="B10" s="50">
        <v>16</v>
      </c>
      <c r="C10" s="118">
        <f>B10/($B$13-$B$12)*100</f>
        <v>0.482363581549593</v>
      </c>
      <c r="E10" s="2"/>
      <c r="F10" s="50"/>
    </row>
    <row r="11" spans="1:6" ht="13.5">
      <c r="A11" s="127" t="s">
        <v>91</v>
      </c>
      <c r="B11" s="50">
        <v>3301</v>
      </c>
      <c r="C11" s="118">
        <f>B11/($B$13-$B$12)*100</f>
        <v>99.51763641845041</v>
      </c>
      <c r="F11" s="50"/>
    </row>
    <row r="12" spans="1:6" ht="13.5">
      <c r="A12" s="114" t="s">
        <v>82</v>
      </c>
      <c r="B12" s="50">
        <v>136</v>
      </c>
      <c r="C12" s="10">
        <v>0</v>
      </c>
      <c r="F12" s="50"/>
    </row>
    <row r="13" spans="1:3" ht="13.5">
      <c r="A13" s="114" t="s">
        <v>81</v>
      </c>
      <c r="B13" s="50">
        <v>3453</v>
      </c>
      <c r="C13" s="118">
        <f>SUM(C10:C11)</f>
        <v>100</v>
      </c>
    </row>
    <row r="14" spans="1:3" ht="13.5">
      <c r="A14" s="114"/>
      <c r="B14" s="5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83</v>
      </c>
      <c r="C16" s="118">
        <f>B16/$B$18*100</f>
        <v>94.31818181818183</v>
      </c>
    </row>
    <row r="17" spans="1:3" ht="13.5">
      <c r="A17" s="127" t="s">
        <v>93</v>
      </c>
      <c r="B17" s="50">
        <v>5</v>
      </c>
      <c r="C17" s="118">
        <f>B17/$B$18*100</f>
        <v>5.681818181818182</v>
      </c>
    </row>
    <row r="18" spans="1:3" ht="13.5">
      <c r="A18" s="114" t="s">
        <v>81</v>
      </c>
      <c r="B18" s="50">
        <v>88</v>
      </c>
      <c r="C18" s="118">
        <f>B18/$B$18*100</f>
        <v>100</v>
      </c>
    </row>
    <row r="19" spans="1:3" ht="13.5">
      <c r="A19" s="114"/>
      <c r="B19" s="50"/>
      <c r="C19" s="118"/>
    </row>
    <row r="20" spans="1:3" ht="13.5">
      <c r="A20" s="121" t="s">
        <v>49</v>
      </c>
      <c r="B20" s="120"/>
      <c r="C20" s="123"/>
    </row>
    <row r="21" spans="1:3" ht="13.5">
      <c r="A21" s="2" t="s">
        <v>83</v>
      </c>
      <c r="B21" s="50">
        <v>2</v>
      </c>
      <c r="C21" s="118">
        <f>B21/$B$25*100</f>
        <v>2.2988505747126435</v>
      </c>
    </row>
    <row r="22" spans="1:3" ht="13.5">
      <c r="A22" s="2" t="s">
        <v>106</v>
      </c>
      <c r="B22" s="50">
        <v>8</v>
      </c>
      <c r="C22" s="118">
        <f>B22/$B$25*100</f>
        <v>9.195402298850574</v>
      </c>
    </row>
    <row r="23" spans="1:3" ht="13.5">
      <c r="A23" s="2" t="s">
        <v>84</v>
      </c>
      <c r="B23" s="50">
        <v>65</v>
      </c>
      <c r="C23" s="118">
        <f>B23/$B$25*100</f>
        <v>74.71264367816092</v>
      </c>
    </row>
    <row r="24" spans="1:3" ht="13.5">
      <c r="A24" s="2" t="s">
        <v>85</v>
      </c>
      <c r="B24" s="50">
        <v>12</v>
      </c>
      <c r="C24" s="118">
        <f>B24/$B$25*100</f>
        <v>13.793103448275861</v>
      </c>
    </row>
    <row r="25" spans="1:4" ht="13.5">
      <c r="A25" s="2" t="s">
        <v>81</v>
      </c>
      <c r="B25" s="50">
        <v>87</v>
      </c>
      <c r="C25" s="118">
        <f>B25/$B$25*100</f>
        <v>100</v>
      </c>
      <c r="D25" t="s">
        <v>75</v>
      </c>
    </row>
    <row r="26" spans="1:3" ht="13.5">
      <c r="A26" s="114"/>
      <c r="C26" s="118"/>
    </row>
    <row r="27" spans="1:3" ht="13.5">
      <c r="A27" s="121" t="s">
        <v>95</v>
      </c>
      <c r="B27" s="120"/>
      <c r="C27" s="122"/>
    </row>
    <row r="28" spans="1:3" ht="13.5">
      <c r="A28" s="114" t="s">
        <v>96</v>
      </c>
      <c r="B28" s="50">
        <v>2156</v>
      </c>
      <c r="C28" s="118">
        <f>(B28/($B$31-$B$30))*100</f>
        <v>64.18576957427805</v>
      </c>
    </row>
    <row r="29" spans="1:3" ht="13.5">
      <c r="A29" s="114" t="s">
        <v>97</v>
      </c>
      <c r="B29" s="50">
        <v>1203</v>
      </c>
      <c r="C29" s="118">
        <f>(B29/($B$31-$B$30))*100</f>
        <v>35.814230425721945</v>
      </c>
    </row>
    <row r="30" spans="1:3" ht="13.5">
      <c r="A30" s="127" t="s">
        <v>82</v>
      </c>
      <c r="B30" s="50">
        <v>2</v>
      </c>
      <c r="C30" s="10">
        <v>0</v>
      </c>
    </row>
    <row r="31" spans="1:3" ht="13.5">
      <c r="A31" s="114" t="s">
        <v>81</v>
      </c>
      <c r="B31" s="50">
        <v>3361</v>
      </c>
      <c r="C31" s="118">
        <f>SUM(C28:C29)</f>
        <v>100</v>
      </c>
    </row>
    <row r="32" spans="1:3" ht="13.5">
      <c r="A32" s="114"/>
      <c r="B32" s="50"/>
      <c r="C32" s="118"/>
    </row>
    <row r="33" spans="1:3" ht="13.5">
      <c r="A33" s="121" t="s">
        <v>48</v>
      </c>
      <c r="B33" s="120"/>
      <c r="C33" s="118"/>
    </row>
    <row r="34" spans="1:3" ht="13.5">
      <c r="A34" s="114" t="s">
        <v>83</v>
      </c>
      <c r="B34" s="53">
        <v>1077</v>
      </c>
      <c r="C34" s="118">
        <f>B34/($B$39-$B$38)*100</f>
        <v>32.656155245603394</v>
      </c>
    </row>
    <row r="35" spans="1:3" ht="13.5">
      <c r="A35" s="114" t="s">
        <v>86</v>
      </c>
      <c r="B35" s="53">
        <v>2027</v>
      </c>
      <c r="C35" s="118">
        <f>B35/($B$39-$B$38)*100</f>
        <v>61.461491813220135</v>
      </c>
    </row>
    <row r="36" spans="1:3" ht="13.5">
      <c r="A36" s="114" t="s">
        <v>87</v>
      </c>
      <c r="B36" s="53">
        <v>103</v>
      </c>
      <c r="C36" s="118">
        <f>B36/($B$39-$B$38)*100</f>
        <v>3.12310491206792</v>
      </c>
    </row>
    <row r="37" spans="1:3" ht="13.5">
      <c r="A37" s="114" t="s">
        <v>88</v>
      </c>
      <c r="B37" s="53">
        <v>91</v>
      </c>
      <c r="C37" s="118">
        <f>B37/($B$39-$B$38)*100</f>
        <v>2.7592480291085506</v>
      </c>
    </row>
    <row r="38" spans="1:3" ht="13.5">
      <c r="A38" s="127" t="s">
        <v>82</v>
      </c>
      <c r="B38" s="53">
        <v>63</v>
      </c>
      <c r="C38" s="118">
        <v>0</v>
      </c>
    </row>
    <row r="39" spans="1:3" ht="13.5">
      <c r="A39" s="114" t="s">
        <v>81</v>
      </c>
      <c r="B39" s="53">
        <v>3361</v>
      </c>
      <c r="C39" s="118">
        <f>SUM(C34:C38)</f>
        <v>100</v>
      </c>
    </row>
    <row r="40" spans="1:3" ht="13.5">
      <c r="A40" s="114"/>
      <c r="B40" s="53"/>
      <c r="C40" s="118"/>
    </row>
    <row r="41" spans="1:3" ht="13.5">
      <c r="A41" s="121" t="s">
        <v>50</v>
      </c>
      <c r="B41" s="120"/>
      <c r="C41" s="23"/>
    </row>
    <row r="42" spans="1:3" ht="13.5">
      <c r="A42" s="114" t="s">
        <v>98</v>
      </c>
      <c r="B42" s="119">
        <v>2261</v>
      </c>
      <c r="C42" s="118">
        <f aca="true" t="shared" si="0" ref="C42:C47">(B42/$B$47)*100</f>
        <v>65.47929336808572</v>
      </c>
    </row>
    <row r="43" spans="1:3" ht="13.5">
      <c r="A43" s="114" t="s">
        <v>99</v>
      </c>
      <c r="B43" s="119">
        <v>190</v>
      </c>
      <c r="C43" s="118">
        <f t="shared" si="0"/>
        <v>5.502461627570229</v>
      </c>
    </row>
    <row r="44" spans="1:3" ht="13.5">
      <c r="A44" s="114" t="s">
        <v>100</v>
      </c>
      <c r="B44" s="119">
        <v>779</v>
      </c>
      <c r="C44" s="118">
        <f t="shared" si="0"/>
        <v>22.56009267303794</v>
      </c>
    </row>
    <row r="45" spans="1:3" ht="13.5">
      <c r="A45" s="114" t="s">
        <v>101</v>
      </c>
      <c r="B45" s="119">
        <v>169</v>
      </c>
      <c r="C45" s="118">
        <f t="shared" si="0"/>
        <v>4.89429481610194</v>
      </c>
    </row>
    <row r="46" spans="1:3" ht="13.5">
      <c r="A46" s="114" t="s">
        <v>109</v>
      </c>
      <c r="B46" s="119">
        <v>54</v>
      </c>
      <c r="C46" s="118">
        <f t="shared" si="0"/>
        <v>1.5638575152041705</v>
      </c>
    </row>
    <row r="47" spans="1:3" ht="15" thickBot="1">
      <c r="A47" s="117" t="s">
        <v>81</v>
      </c>
      <c r="B47" s="116">
        <v>3453</v>
      </c>
      <c r="C47" s="115">
        <f t="shared" si="0"/>
        <v>100</v>
      </c>
    </row>
    <row r="48" spans="1:3" ht="27" customHeight="1">
      <c r="A48" s="199" t="s">
        <v>63</v>
      </c>
      <c r="B48" s="199"/>
      <c r="C48" s="199"/>
    </row>
    <row r="49" spans="1:3" ht="13.5">
      <c r="A49" s="112" t="s">
        <v>56</v>
      </c>
      <c r="B49" s="111"/>
      <c r="C49" s="113"/>
    </row>
    <row r="50" spans="1:3" ht="17.25" customHeight="1">
      <c r="A50" s="185" t="s">
        <v>57</v>
      </c>
      <c r="B50" s="186"/>
      <c r="C50" s="186"/>
    </row>
    <row r="51" spans="1:3" ht="25.5" customHeight="1">
      <c r="A51" s="198" t="s">
        <v>51</v>
      </c>
      <c r="B51" s="198"/>
      <c r="C51" s="198"/>
    </row>
    <row r="52" spans="1:3" ht="13.5">
      <c r="A52" s="112" t="s">
        <v>58</v>
      </c>
      <c r="B52" s="193"/>
      <c r="C52" s="113"/>
    </row>
    <row r="53" spans="1:3" ht="13.5">
      <c r="A53" s="112" t="s">
        <v>59</v>
      </c>
      <c r="B53" s="111"/>
      <c r="C53" s="187"/>
    </row>
    <row r="54" spans="1:3" ht="13.5">
      <c r="A54" s="112" t="s">
        <v>60</v>
      </c>
      <c r="B54" s="111"/>
      <c r="C54" s="187"/>
    </row>
    <row r="55" spans="1:3" ht="13.5">
      <c r="A55" s="112" t="s">
        <v>61</v>
      </c>
      <c r="B55" s="111"/>
      <c r="C55" s="187"/>
    </row>
    <row r="56" spans="1:3" ht="13.5">
      <c r="A56" s="112" t="s">
        <v>62</v>
      </c>
      <c r="B56" s="111"/>
      <c r="C56" s="187"/>
    </row>
    <row r="59" ht="3" customHeight="1"/>
  </sheetData>
  <mergeCells count="3">
    <mergeCell ref="A1:C1"/>
    <mergeCell ref="A51:C51"/>
    <mergeCell ref="A48:C48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chontal de Tabasco,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6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17119</v>
      </c>
      <c r="C5" s="9">
        <v>48.7</v>
      </c>
      <c r="D5" s="39"/>
    </row>
    <row r="6" spans="1:3" ht="13.5">
      <c r="A6" s="3" t="s">
        <v>80</v>
      </c>
      <c r="B6" s="126">
        <v>15465</v>
      </c>
      <c r="C6" s="9">
        <v>51.3</v>
      </c>
    </row>
    <row r="7" spans="1:3" ht="13.5">
      <c r="A7" s="2" t="s">
        <v>94</v>
      </c>
      <c r="B7" s="126">
        <v>32584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27</v>
      </c>
      <c r="C10" s="10">
        <f>(B10/($B$13-$B$12)*100)</f>
        <v>0.08465276689136228</v>
      </c>
      <c r="E10" s="50"/>
    </row>
    <row r="11" spans="1:5" ht="13.5">
      <c r="A11" s="5" t="s">
        <v>91</v>
      </c>
      <c r="B11" s="50">
        <v>31868</v>
      </c>
      <c r="C11" s="10">
        <f>(B11/($B$13-$B$12)*100)</f>
        <v>99.91534723310865</v>
      </c>
      <c r="E11" s="50"/>
    </row>
    <row r="12" spans="1:5" ht="13.5">
      <c r="A12" s="5" t="s">
        <v>82</v>
      </c>
      <c r="B12" s="50">
        <v>689</v>
      </c>
      <c r="C12" s="10">
        <v>0</v>
      </c>
      <c r="D12" s="50"/>
      <c r="E12" s="50"/>
    </row>
    <row r="13" spans="1:5" ht="13.5">
      <c r="A13" s="2" t="s">
        <v>81</v>
      </c>
      <c r="B13" s="50">
        <v>32584</v>
      </c>
      <c r="C13" s="10">
        <f>SUM(C10:C11)</f>
        <v>100.00000000000001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3796</v>
      </c>
      <c r="C16" s="10">
        <f>(B16/($B$19-$B$18)*100)</f>
        <v>96.78735339112697</v>
      </c>
    </row>
    <row r="17" spans="1:3" ht="13.5">
      <c r="A17" s="2" t="s">
        <v>93</v>
      </c>
      <c r="B17" s="50">
        <v>126</v>
      </c>
      <c r="C17" s="10">
        <f>(B17/($B$19-$B$18)*100)</f>
        <v>3.212646608873024</v>
      </c>
    </row>
    <row r="18" spans="1:3" ht="13.5">
      <c r="A18" s="2" t="s">
        <v>82</v>
      </c>
      <c r="B18" s="50">
        <v>12</v>
      </c>
      <c r="C18" s="10">
        <v>0</v>
      </c>
    </row>
    <row r="19" spans="1:3" ht="13.5">
      <c r="A19" s="2" t="s">
        <v>81</v>
      </c>
      <c r="B19" s="50">
        <v>3934</v>
      </c>
      <c r="C19" s="10">
        <f>SUM(C16:C17)</f>
        <v>100</v>
      </c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22</v>
      </c>
      <c r="C22" s="10">
        <f>(B22/$B$26)*100</f>
        <v>0.5659891947517366</v>
      </c>
    </row>
    <row r="23" spans="1:3" ht="13.5">
      <c r="A23" s="2" t="s">
        <v>106</v>
      </c>
      <c r="B23" s="50">
        <v>242</v>
      </c>
      <c r="C23" s="10">
        <f>(B23/$B$26)*100</f>
        <v>6.225881142269102</v>
      </c>
    </row>
    <row r="24" spans="1:3" ht="13.5">
      <c r="A24" s="2" t="s">
        <v>84</v>
      </c>
      <c r="B24" s="50">
        <v>2542</v>
      </c>
      <c r="C24" s="10">
        <f>(B24/$B$26)*100</f>
        <v>65.39747877540519</v>
      </c>
    </row>
    <row r="25" spans="1:3" ht="13.5">
      <c r="A25" s="2" t="s">
        <v>85</v>
      </c>
      <c r="B25" s="50">
        <v>1081</v>
      </c>
      <c r="C25" s="10">
        <f>(B25/$B$26)*100</f>
        <v>27.810650887573964</v>
      </c>
    </row>
    <row r="26" spans="1:3" ht="13.5">
      <c r="A26" s="2" t="s">
        <v>81</v>
      </c>
      <c r="B26" s="50">
        <v>3887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22156</v>
      </c>
      <c r="C29" s="10">
        <f>(B29/($B$32-$B$31)*100)</f>
        <v>77.93176222300386</v>
      </c>
    </row>
    <row r="30" spans="1:3" ht="13.5">
      <c r="A30" s="2" t="s">
        <v>97</v>
      </c>
      <c r="B30" s="50">
        <v>6274</v>
      </c>
      <c r="C30" s="10">
        <f>(B30/($B$32-$B$31)*100)</f>
        <v>22.06823777699613</v>
      </c>
    </row>
    <row r="31" spans="1:3" ht="13.5">
      <c r="A31" s="2" t="s">
        <v>82</v>
      </c>
      <c r="B31" s="50">
        <v>37</v>
      </c>
      <c r="C31" s="10">
        <v>0</v>
      </c>
    </row>
    <row r="32" spans="1:3" ht="13.5">
      <c r="A32" s="2" t="s">
        <v>81</v>
      </c>
      <c r="B32" s="50">
        <v>28467</v>
      </c>
      <c r="C32" s="10">
        <f>SUM(C29:C30)</f>
        <v>99.99999999999999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5145</v>
      </c>
      <c r="C35" s="10">
        <f>(B35/($B$40-$B$39)*100)</f>
        <v>18.323954697628036</v>
      </c>
    </row>
    <row r="36" spans="1:3" ht="13.5">
      <c r="A36" s="2" t="s">
        <v>86</v>
      </c>
      <c r="B36" s="53">
        <v>16328</v>
      </c>
      <c r="C36" s="10">
        <f>(B36/($B$40-$B$39)*100)</f>
        <v>58.1522900491488</v>
      </c>
    </row>
    <row r="37" spans="1:3" ht="13.5">
      <c r="A37" s="2" t="s">
        <v>87</v>
      </c>
      <c r="B37" s="53">
        <v>5009</v>
      </c>
      <c r="C37" s="10">
        <f>(B37/($B$40-$B$39)*100)</f>
        <v>17.839589714367122</v>
      </c>
    </row>
    <row r="38" spans="1:3" ht="13.5">
      <c r="A38" s="2" t="s">
        <v>88</v>
      </c>
      <c r="B38" s="53">
        <v>1596</v>
      </c>
      <c r="C38" s="10">
        <f>(B38/($B$40-$B$39)*100)</f>
        <v>5.6841655388560435</v>
      </c>
    </row>
    <row r="39" spans="1:3" ht="13.5">
      <c r="A39" s="2" t="s">
        <v>82</v>
      </c>
      <c r="B39" s="53">
        <v>389</v>
      </c>
      <c r="C39" s="10">
        <v>0</v>
      </c>
    </row>
    <row r="40" spans="1:3" ht="13.5">
      <c r="A40" s="2" t="s">
        <v>81</v>
      </c>
      <c r="B40" s="53">
        <v>28467</v>
      </c>
      <c r="C40" s="10">
        <f>SUM(C35:C38)</f>
        <v>100.00000000000001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19079</v>
      </c>
      <c r="C43" s="12">
        <v>58.6</v>
      </c>
    </row>
    <row r="44" spans="1:8" ht="13.5">
      <c r="A44" s="5" t="s">
        <v>99</v>
      </c>
      <c r="B44" s="119">
        <v>12967</v>
      </c>
      <c r="C44" s="12">
        <v>39.8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114</v>
      </c>
      <c r="C45" s="12">
        <v>0.3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401</v>
      </c>
      <c r="C46" s="12">
        <v>1.2</v>
      </c>
    </row>
    <row r="47" spans="1:8" ht="13.5">
      <c r="A47" s="5" t="s">
        <v>109</v>
      </c>
      <c r="B47" s="119">
        <v>23</v>
      </c>
      <c r="C47" s="12">
        <v>0.1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32584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Chuj,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7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1084</v>
      </c>
      <c r="C5" s="9">
        <v>48.7</v>
      </c>
      <c r="D5" s="39"/>
    </row>
    <row r="6" spans="1:3" ht="13.5">
      <c r="A6" s="3" t="s">
        <v>80</v>
      </c>
      <c r="B6" s="126">
        <v>1096</v>
      </c>
      <c r="C6" s="9">
        <v>51.3</v>
      </c>
    </row>
    <row r="7" spans="1:3" ht="13.5">
      <c r="A7" s="2" t="s">
        <v>94</v>
      </c>
      <c r="B7" s="126">
        <v>2180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6" t="s">
        <v>90</v>
      </c>
      <c r="B10" s="50">
        <v>68</v>
      </c>
      <c r="C10" s="10">
        <f>(B10/($B$13-$B$12))*100</f>
        <v>3.2015065913371</v>
      </c>
    </row>
    <row r="11" spans="1:5" ht="13.5">
      <c r="A11" s="5" t="s">
        <v>91</v>
      </c>
      <c r="B11" s="50">
        <v>2056</v>
      </c>
      <c r="C11" s="10">
        <f>(B11/($B$13-$B$12))*100</f>
        <v>96.7984934086629</v>
      </c>
      <c r="E11" s="50"/>
    </row>
    <row r="12" spans="1:5" ht="13.5">
      <c r="A12" s="5" t="s">
        <v>82</v>
      </c>
      <c r="B12" s="50">
        <v>56</v>
      </c>
      <c r="C12" s="10">
        <v>0</v>
      </c>
      <c r="E12" s="50"/>
    </row>
    <row r="13" spans="1:3" ht="13.5">
      <c r="A13" s="2" t="s">
        <v>81</v>
      </c>
      <c r="B13" s="50">
        <v>2180</v>
      </c>
      <c r="C13" s="10">
        <f>SUM(C10:C11)</f>
        <v>100</v>
      </c>
    </row>
    <row r="14" ht="13.5">
      <c r="B14" s="50"/>
    </row>
    <row r="15" spans="1:2" ht="13.5">
      <c r="A15" s="1" t="s">
        <v>105</v>
      </c>
      <c r="B15" s="135"/>
    </row>
    <row r="16" spans="1:4" ht="13.5">
      <c r="A16" s="2" t="s">
        <v>76</v>
      </c>
      <c r="B16" s="50">
        <v>559</v>
      </c>
      <c r="C16" s="10">
        <f>(B16/($B$19-$B$18))*100</f>
        <v>85.8678955453149</v>
      </c>
      <c r="D16" s="50"/>
    </row>
    <row r="17" spans="1:3" ht="13.5">
      <c r="A17" s="2" t="s">
        <v>93</v>
      </c>
      <c r="B17" s="50">
        <v>92</v>
      </c>
      <c r="C17" s="10">
        <f>(B17/($B$19-$B$18))*100</f>
        <v>14.132104454685098</v>
      </c>
    </row>
    <row r="18" spans="1:3" ht="13.5">
      <c r="A18" s="2" t="s">
        <v>82</v>
      </c>
      <c r="B18" s="50">
        <v>5</v>
      </c>
      <c r="C18" s="10">
        <v>0</v>
      </c>
    </row>
    <row r="19" spans="1:3" ht="13.5">
      <c r="A19" s="2" t="s">
        <v>81</v>
      </c>
      <c r="B19" s="50">
        <v>656</v>
      </c>
      <c r="C19" s="10">
        <f>SUM(C16:C17)</f>
        <v>100</v>
      </c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26</v>
      </c>
      <c r="C22" s="10">
        <f>(B22/$B$26)*100</f>
        <v>4.037267080745342</v>
      </c>
    </row>
    <row r="23" spans="1:3" ht="13.5">
      <c r="A23" s="2" t="s">
        <v>106</v>
      </c>
      <c r="B23" s="50">
        <v>64</v>
      </c>
      <c r="C23" s="10">
        <f>(B23/$B$26)*100</f>
        <v>9.937888198757763</v>
      </c>
    </row>
    <row r="24" spans="1:3" ht="13.5">
      <c r="A24" s="2" t="s">
        <v>84</v>
      </c>
      <c r="B24" s="50">
        <v>500</v>
      </c>
      <c r="C24" s="10">
        <f>(B24/$B$26)*100</f>
        <v>77.63975155279503</v>
      </c>
    </row>
    <row r="25" spans="1:3" ht="13.5">
      <c r="A25" s="2" t="s">
        <v>85</v>
      </c>
      <c r="B25" s="50">
        <v>54</v>
      </c>
      <c r="C25" s="10">
        <f>(B25/$B$26)*100</f>
        <v>8.385093167701864</v>
      </c>
    </row>
    <row r="26" spans="1:3" ht="13.5">
      <c r="A26" s="2" t="s">
        <v>81</v>
      </c>
      <c r="B26" s="50">
        <v>644</v>
      </c>
      <c r="C26" s="10">
        <f>(B26/$B$26)*100</f>
        <v>100</v>
      </c>
    </row>
    <row r="27" spans="2:3" ht="13.5">
      <c r="B27" s="50"/>
      <c r="C27" s="12"/>
    </row>
    <row r="28" spans="1:2" ht="13.5">
      <c r="A28" s="1" t="s">
        <v>95</v>
      </c>
      <c r="B28" s="135"/>
    </row>
    <row r="29" spans="1:4" ht="13.5">
      <c r="A29" s="2" t="s">
        <v>96</v>
      </c>
      <c r="B29" s="50">
        <v>960</v>
      </c>
      <c r="C29" s="10">
        <f>(B29/$B$32)*100</f>
        <v>65.35057862491492</v>
      </c>
      <c r="D29" s="50"/>
    </row>
    <row r="30" spans="1:4" ht="13.5">
      <c r="A30" s="2" t="s">
        <v>97</v>
      </c>
      <c r="B30" s="50">
        <v>508</v>
      </c>
      <c r="C30" s="10">
        <f>(B30/$B$32)*100</f>
        <v>34.58134785568414</v>
      </c>
      <c r="D30" s="50"/>
    </row>
    <row r="31" spans="1:4" ht="13.5">
      <c r="A31" s="2" t="s">
        <v>82</v>
      </c>
      <c r="B31" s="50">
        <v>1</v>
      </c>
      <c r="C31" s="10">
        <v>0</v>
      </c>
      <c r="D31" s="50"/>
    </row>
    <row r="32" spans="1:4" ht="13.5">
      <c r="A32" s="2" t="s">
        <v>81</v>
      </c>
      <c r="B32" s="50">
        <v>1469</v>
      </c>
      <c r="C32" s="10">
        <f>(B32/$B$32)*100</f>
        <v>100</v>
      </c>
      <c r="D32" s="50"/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505</v>
      </c>
      <c r="C35" s="10">
        <f>(B35/($B$40-$B$39)*100)</f>
        <v>34.56536618754278</v>
      </c>
    </row>
    <row r="36" spans="1:3" ht="13.5">
      <c r="A36" s="2" t="s">
        <v>86</v>
      </c>
      <c r="B36" s="53">
        <v>914</v>
      </c>
      <c r="C36" s="10">
        <f>(B36/($B$40-$B$39)*100)</f>
        <v>62.559890485968516</v>
      </c>
    </row>
    <row r="37" spans="1:3" ht="13.5">
      <c r="A37" s="2" t="s">
        <v>87</v>
      </c>
      <c r="B37" s="53">
        <v>39</v>
      </c>
      <c r="C37" s="10">
        <f>(B37/($B$40-$B$39)*100)</f>
        <v>2.6694045174537986</v>
      </c>
    </row>
    <row r="38" spans="1:3" ht="13.5">
      <c r="A38" s="2" t="s">
        <v>88</v>
      </c>
      <c r="B38" s="53">
        <v>3</v>
      </c>
      <c r="C38" s="10">
        <f>(B38/($B$40-$B$39)*100)</f>
        <v>0.20533880903490762</v>
      </c>
    </row>
    <row r="39" spans="1:3" ht="13.5">
      <c r="A39" s="2" t="s">
        <v>82</v>
      </c>
      <c r="B39" s="53">
        <v>8</v>
      </c>
      <c r="C39" s="10">
        <v>0</v>
      </c>
    </row>
    <row r="40" spans="1:3" ht="13.5">
      <c r="A40" s="2" t="s">
        <v>81</v>
      </c>
      <c r="B40" s="53">
        <v>1469</v>
      </c>
      <c r="C40" s="10">
        <f>SUM(C35:C38)</f>
        <v>100.00000000000001</v>
      </c>
    </row>
    <row r="41" spans="2:3" ht="13.5">
      <c r="B41" s="53"/>
      <c r="C41" s="10"/>
    </row>
    <row r="42" spans="1:2" ht="13.5">
      <c r="A42" s="121" t="s">
        <v>50</v>
      </c>
      <c r="B42" s="135"/>
    </row>
    <row r="43" spans="1:3" ht="13.5">
      <c r="A43" s="5" t="s">
        <v>98</v>
      </c>
      <c r="B43" s="50">
        <v>2038</v>
      </c>
      <c r="C43" s="26">
        <f>B43/$B$48*100</f>
        <v>93.4862385321101</v>
      </c>
    </row>
    <row r="44" spans="1:8" ht="13.5">
      <c r="A44" s="2" t="s">
        <v>99</v>
      </c>
      <c r="B44" s="50">
        <v>112</v>
      </c>
      <c r="C44" s="26">
        <f>B44/$B$48*100</f>
        <v>5.137614678899083</v>
      </c>
      <c r="D44" s="14"/>
      <c r="E44" s="14"/>
      <c r="F44" s="14"/>
      <c r="G44" s="14"/>
      <c r="H44" s="14"/>
    </row>
    <row r="45" spans="1:8" ht="13.5">
      <c r="A45" s="5" t="s">
        <v>100</v>
      </c>
      <c r="B45" s="50">
        <v>6</v>
      </c>
      <c r="C45" s="26">
        <f>B45/$B$48*100</f>
        <v>0.27522935779816515</v>
      </c>
      <c r="D45" s="14"/>
      <c r="E45" s="14"/>
      <c r="F45" s="14"/>
      <c r="G45" s="14"/>
      <c r="H45" s="14"/>
    </row>
    <row r="46" spans="1:3" ht="13.5">
      <c r="A46" s="5" t="s">
        <v>101</v>
      </c>
      <c r="B46" s="50">
        <v>14</v>
      </c>
      <c r="C46" s="26">
        <f>B46/$B$48*100</f>
        <v>0.6422018348623854</v>
      </c>
    </row>
    <row r="47" spans="1:8" ht="13.5">
      <c r="A47" s="5" t="s">
        <v>109</v>
      </c>
      <c r="B47" s="50">
        <v>10</v>
      </c>
      <c r="C47" s="26">
        <f>B47/$B$48*100</f>
        <v>0.45871559633027525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2180</v>
      </c>
      <c r="C48" s="34">
        <f>SUM(C43:C47)</f>
        <v>100.00000000000001</v>
      </c>
      <c r="D48" s="14"/>
      <c r="E48" s="14"/>
      <c r="F48" s="14"/>
      <c r="G48" s="14"/>
      <c r="H48" s="14"/>
    </row>
    <row r="49" spans="1:8" ht="27.75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8" ht="23.25" customHeight="1">
      <c r="A52" s="198" t="s">
        <v>51</v>
      </c>
      <c r="B52" s="198"/>
      <c r="C52" s="198"/>
      <c r="D52" s="14"/>
      <c r="E52" s="14"/>
      <c r="F52" s="14"/>
      <c r="G52" s="14"/>
      <c r="H52" s="14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ch'ol,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8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92789</v>
      </c>
      <c r="C5" s="9">
        <v>48.7</v>
      </c>
      <c r="D5" s="39"/>
    </row>
    <row r="6" spans="1:3" ht="13.5">
      <c r="A6" s="3" t="s">
        <v>80</v>
      </c>
      <c r="B6" s="126">
        <v>92510</v>
      </c>
      <c r="C6" s="9">
        <v>51.3</v>
      </c>
    </row>
    <row r="7" spans="1:3" ht="13.5">
      <c r="A7" s="2" t="s">
        <v>94</v>
      </c>
      <c r="B7" s="126">
        <v>185299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37826</v>
      </c>
      <c r="C10" s="10">
        <f>(B10/($B$13-$B$12)*100)</f>
        <v>20.64625293379182</v>
      </c>
      <c r="D10" s="50"/>
      <c r="E10" s="50"/>
    </row>
    <row r="11" spans="1:5" ht="13.5">
      <c r="A11" s="5" t="s">
        <v>91</v>
      </c>
      <c r="B11" s="50">
        <v>145384</v>
      </c>
      <c r="C11" s="10">
        <f>(B11/($B$13-$B$12)*100)</f>
        <v>79.35374706620819</v>
      </c>
      <c r="D11" s="50"/>
      <c r="E11" s="50"/>
    </row>
    <row r="12" spans="1:5" ht="13.5">
      <c r="A12" s="5" t="s">
        <v>82</v>
      </c>
      <c r="B12" s="50">
        <v>2089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185299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47142</v>
      </c>
      <c r="C16" s="10">
        <f>(B16/($B$19-$B$18)*100)</f>
        <v>92.92909381221787</v>
      </c>
    </row>
    <row r="17" spans="1:3" ht="13.5">
      <c r="A17" s="2" t="s">
        <v>93</v>
      </c>
      <c r="B17" s="50">
        <v>3587</v>
      </c>
      <c r="C17" s="10">
        <f>(B17/($B$19-$B$18)*100)</f>
        <v>7.070906187782136</v>
      </c>
    </row>
    <row r="18" spans="1:3" ht="13.5">
      <c r="A18" s="2" t="s">
        <v>82</v>
      </c>
      <c r="B18" s="50">
        <v>273</v>
      </c>
      <c r="C18" s="10">
        <v>0</v>
      </c>
    </row>
    <row r="19" spans="1:3" ht="13.5">
      <c r="A19" s="2" t="s">
        <v>81</v>
      </c>
      <c r="B19" s="50">
        <v>51002</v>
      </c>
      <c r="C19" s="10">
        <f>SUM(C16:C17)</f>
        <v>100.00000000000001</v>
      </c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1431</v>
      </c>
      <c r="C22" s="10">
        <f>(B22/$B$26)*100</f>
        <v>2.852415882634349</v>
      </c>
    </row>
    <row r="23" spans="1:3" ht="13.5">
      <c r="A23" s="2" t="s">
        <v>106</v>
      </c>
      <c r="B23" s="50">
        <v>5082</v>
      </c>
      <c r="C23" s="10">
        <f>(B23/$B$26)*100</f>
        <v>10.129963323233934</v>
      </c>
    </row>
    <row r="24" spans="1:3" ht="13.5">
      <c r="A24" s="2" t="s">
        <v>84</v>
      </c>
      <c r="B24" s="50">
        <v>36402</v>
      </c>
      <c r="C24" s="10">
        <f>(B24/$B$26)*100</f>
        <v>72.56019773560836</v>
      </c>
    </row>
    <row r="25" spans="1:3" ht="13.5">
      <c r="A25" s="2" t="s">
        <v>85</v>
      </c>
      <c r="B25" s="50">
        <v>7253</v>
      </c>
      <c r="C25" s="10">
        <f>(B25/$B$26)*100</f>
        <v>14.45742305852336</v>
      </c>
    </row>
    <row r="26" spans="1:3" ht="13.5">
      <c r="A26" s="2" t="s">
        <v>81</v>
      </c>
      <c r="B26" s="50">
        <v>50168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84786</v>
      </c>
      <c r="C29" s="10">
        <f>(B29/($B$32-$B$31)*100)</f>
        <v>65.60657412136125</v>
      </c>
    </row>
    <row r="30" spans="1:3" ht="13.5">
      <c r="A30" s="2" t="s">
        <v>97</v>
      </c>
      <c r="B30" s="50">
        <v>44448</v>
      </c>
      <c r="C30" s="10">
        <f>(B30/($B$32-$B$31)*100)</f>
        <v>34.39342587863875</v>
      </c>
    </row>
    <row r="31" spans="1:3" ht="13.5">
      <c r="A31" s="2" t="s">
        <v>82</v>
      </c>
      <c r="B31" s="50">
        <v>130</v>
      </c>
      <c r="C31" s="10">
        <v>0</v>
      </c>
    </row>
    <row r="32" spans="1:3" ht="13.5">
      <c r="A32" s="2" t="s">
        <v>81</v>
      </c>
      <c r="B32" s="50">
        <v>129364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37534</v>
      </c>
      <c r="C35" s="10">
        <f>(B35/($B$40-$B$39)*100)</f>
        <v>29.34705270647474</v>
      </c>
    </row>
    <row r="36" spans="1:3" ht="13.5">
      <c r="A36" s="2" t="s">
        <v>86</v>
      </c>
      <c r="B36" s="53">
        <v>76921</v>
      </c>
      <c r="C36" s="10">
        <f>(B36/($B$40-$B$39)*100)</f>
        <v>60.1429275119823</v>
      </c>
    </row>
    <row r="37" spans="1:3" ht="13.5">
      <c r="A37" s="2" t="s">
        <v>87</v>
      </c>
      <c r="B37" s="53">
        <v>11130</v>
      </c>
      <c r="C37" s="10">
        <f>(B37/($B$40-$B$39)*100)</f>
        <v>8.702315144217613</v>
      </c>
    </row>
    <row r="38" spans="1:3" ht="13.5">
      <c r="A38" s="2" t="s">
        <v>88</v>
      </c>
      <c r="B38" s="53">
        <v>2312</v>
      </c>
      <c r="C38" s="10">
        <f>(B38/($B$40-$B$39)*100)</f>
        <v>1.8077046373253476</v>
      </c>
    </row>
    <row r="39" spans="1:3" ht="13.5">
      <c r="A39" s="2" t="s">
        <v>82</v>
      </c>
      <c r="B39" s="53">
        <v>1467</v>
      </c>
      <c r="C39" s="10">
        <v>0</v>
      </c>
    </row>
    <row r="40" spans="1:3" ht="13.5">
      <c r="A40" s="2" t="s">
        <v>81</v>
      </c>
      <c r="B40" s="53">
        <v>129364</v>
      </c>
      <c r="C40" s="10">
        <f>SUM(C35:C38)</f>
        <v>100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154229</v>
      </c>
      <c r="C43" s="12">
        <v>83.2</v>
      </c>
    </row>
    <row r="44" spans="1:8" ht="13.5">
      <c r="A44" s="5" t="s">
        <v>99</v>
      </c>
      <c r="B44" s="119">
        <v>18576</v>
      </c>
      <c r="C44" s="26">
        <v>10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7950</v>
      </c>
      <c r="C45" s="12">
        <v>4.3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4361</v>
      </c>
      <c r="C46" s="12">
        <v>2.4</v>
      </c>
    </row>
    <row r="47" spans="1:8" ht="13.5">
      <c r="A47" s="5" t="s">
        <v>109</v>
      </c>
      <c r="B47" s="119">
        <v>183</v>
      </c>
      <c r="C47" s="12">
        <v>0.1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185299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201" t="s">
        <v>63</v>
      </c>
      <c r="B49" s="201"/>
      <c r="C49" s="201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67" customWidth="1"/>
    <col min="4" max="4" width="4.421875" style="0" customWidth="1"/>
  </cols>
  <sheetData>
    <row r="1" spans="1:3" ht="15" customHeight="1">
      <c r="A1" s="197" t="s">
        <v>118</v>
      </c>
      <c r="B1" s="197"/>
      <c r="C1" s="197"/>
    </row>
    <row r="2" spans="1:3" ht="15" thickBot="1">
      <c r="A2" s="16"/>
      <c r="B2" s="59"/>
      <c r="C2" s="17"/>
    </row>
    <row r="3" spans="1:3" ht="15" thickBot="1">
      <c r="A3" s="31" t="s">
        <v>119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839</v>
      </c>
      <c r="C5" s="9">
        <v>48.7</v>
      </c>
    </row>
    <row r="6" spans="1:3" ht="13.5">
      <c r="A6" s="3" t="s">
        <v>80</v>
      </c>
      <c r="B6" s="61">
        <v>809</v>
      </c>
      <c r="C6" s="9">
        <v>51.3</v>
      </c>
    </row>
    <row r="7" spans="1:3" ht="13.5">
      <c r="A7" s="2" t="s">
        <v>94</v>
      </c>
      <c r="B7" s="61">
        <v>1648</v>
      </c>
      <c r="C7" s="9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37</v>
      </c>
      <c r="C10" s="10">
        <f>(B10/($B$13-$B$12)*100)</f>
        <v>2.4519549370444005</v>
      </c>
    </row>
    <row r="11" spans="1:3" ht="13.5">
      <c r="A11" s="5" t="s">
        <v>91</v>
      </c>
      <c r="B11" s="64">
        <v>1472</v>
      </c>
      <c r="C11" s="10">
        <f>(B11/($B$13-$B$12)*100)</f>
        <v>97.5480450629556</v>
      </c>
    </row>
    <row r="12" spans="1:3" ht="13.5">
      <c r="A12" s="2" t="s">
        <v>82</v>
      </c>
      <c r="B12" s="64">
        <v>139</v>
      </c>
      <c r="C12" s="10">
        <v>0</v>
      </c>
    </row>
    <row r="13" spans="1:3" ht="13.5">
      <c r="A13" s="2" t="s">
        <v>81</v>
      </c>
      <c r="B13" s="64">
        <f>SUM(B10:B12)</f>
        <v>1648</v>
      </c>
      <c r="C13" s="10">
        <f>SUM(C10:C11)</f>
        <v>100</v>
      </c>
    </row>
    <row r="14" spans="1:3" ht="13.5">
      <c r="A14" s="2"/>
      <c r="B14" s="64"/>
      <c r="C14" s="9"/>
    </row>
    <row r="15" spans="1:3" ht="13.5">
      <c r="A15" s="1" t="s">
        <v>105</v>
      </c>
      <c r="B15" s="60"/>
      <c r="C15" s="9"/>
    </row>
    <row r="16" spans="1:3" ht="13.5">
      <c r="A16" s="2" t="s">
        <v>92</v>
      </c>
      <c r="B16" s="64">
        <v>298</v>
      </c>
      <c r="C16" s="10">
        <f>(B16/($B$19-$B$18)*100)</f>
        <v>80.75880758807588</v>
      </c>
    </row>
    <row r="17" spans="1:3" ht="13.5">
      <c r="A17" s="2" t="s">
        <v>93</v>
      </c>
      <c r="B17" s="64">
        <v>71</v>
      </c>
      <c r="C17" s="10">
        <f>(B17/($B$19-$B$18)*100)</f>
        <v>19.241192411924118</v>
      </c>
    </row>
    <row r="18" spans="1:3" ht="13.5">
      <c r="A18" s="2" t="s">
        <v>82</v>
      </c>
      <c r="B18" s="64">
        <v>3</v>
      </c>
      <c r="C18" s="10">
        <v>0</v>
      </c>
    </row>
    <row r="19" spans="1:3" ht="13.5">
      <c r="A19" s="2" t="s">
        <v>81</v>
      </c>
      <c r="B19" s="64">
        <v>372</v>
      </c>
      <c r="C19" s="10">
        <f>SUM(C16:C17)</f>
        <v>100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14</v>
      </c>
      <c r="C22" s="10">
        <f>(B22/$B$26)*100</f>
        <v>3.8461538461538463</v>
      </c>
    </row>
    <row r="23" spans="1:3" ht="13.5">
      <c r="A23" s="2" t="s">
        <v>106</v>
      </c>
      <c r="B23" s="64">
        <v>37</v>
      </c>
      <c r="C23" s="10">
        <f>(B23/$B$26)*100</f>
        <v>10.164835164835164</v>
      </c>
    </row>
    <row r="24" spans="1:3" ht="13.5">
      <c r="A24" s="2" t="s">
        <v>84</v>
      </c>
      <c r="B24" s="64">
        <v>294</v>
      </c>
      <c r="C24" s="10">
        <f>(B24/$B$26)*100</f>
        <v>80.76923076923077</v>
      </c>
    </row>
    <row r="25" spans="1:3" ht="13.5">
      <c r="A25" s="2" t="s">
        <v>85</v>
      </c>
      <c r="B25" s="64">
        <v>19</v>
      </c>
      <c r="C25" s="10">
        <f>(B25/$B$26)*100</f>
        <v>5.21978021978022</v>
      </c>
    </row>
    <row r="26" spans="1:3" ht="13.5">
      <c r="A26" s="2" t="s">
        <v>81</v>
      </c>
      <c r="B26" s="64">
        <v>364</v>
      </c>
      <c r="C26" s="10">
        <f>(B26/$B$26)*100</f>
        <v>100</v>
      </c>
    </row>
    <row r="27" spans="1:3" ht="13.5">
      <c r="A27" s="5"/>
      <c r="B27" s="62"/>
      <c r="C27" s="12"/>
    </row>
    <row r="28" spans="1:3" ht="13.5">
      <c r="A28" s="1" t="s">
        <v>95</v>
      </c>
      <c r="B28" s="60"/>
      <c r="C28" s="9"/>
    </row>
    <row r="29" spans="1:3" ht="13.5">
      <c r="A29" s="2" t="s">
        <v>96</v>
      </c>
      <c r="B29" s="64">
        <v>647</v>
      </c>
      <c r="C29" s="10">
        <f>(B29/($B$32-$B$31)*100)</f>
        <v>52.26171243941842</v>
      </c>
    </row>
    <row r="30" spans="1:3" ht="13.5">
      <c r="A30" s="2" t="s">
        <v>97</v>
      </c>
      <c r="B30" s="64">
        <v>591</v>
      </c>
      <c r="C30" s="10">
        <f>(B30/($B$32-$B$31)*100)</f>
        <v>47.73828756058158</v>
      </c>
    </row>
    <row r="31" spans="1:3" ht="13.5">
      <c r="A31" s="2" t="s">
        <v>82</v>
      </c>
      <c r="B31" s="64">
        <v>1</v>
      </c>
      <c r="C31" s="10">
        <v>0</v>
      </c>
    </row>
    <row r="32" spans="1:3" ht="13.5">
      <c r="A32" s="2" t="s">
        <v>81</v>
      </c>
      <c r="B32" s="64">
        <v>1239</v>
      </c>
      <c r="C32" s="10">
        <f>(C29+C30)</f>
        <v>100</v>
      </c>
    </row>
    <row r="33" spans="1:3" ht="13.5">
      <c r="A33" s="5"/>
      <c r="B33" s="62"/>
      <c r="C33" s="12"/>
    </row>
    <row r="34" spans="1:3" ht="13.5">
      <c r="A34" s="121" t="s">
        <v>48</v>
      </c>
      <c r="B34" s="64"/>
      <c r="C34" s="9"/>
    </row>
    <row r="35" spans="1:3" ht="13.5">
      <c r="A35" s="2" t="s">
        <v>83</v>
      </c>
      <c r="B35" s="64">
        <v>545</v>
      </c>
      <c r="C35" s="10">
        <f>(B35/($B$40-$B$39)*100)</f>
        <v>46.343537414965986</v>
      </c>
    </row>
    <row r="36" spans="1:3" ht="13.5">
      <c r="A36" s="2" t="s">
        <v>86</v>
      </c>
      <c r="B36" s="64">
        <v>610</v>
      </c>
      <c r="C36" s="10">
        <f>(B36/($B$40-$B$39)*100)</f>
        <v>51.87074829931972</v>
      </c>
    </row>
    <row r="37" spans="1:3" ht="13.5">
      <c r="A37" s="2" t="s">
        <v>87</v>
      </c>
      <c r="B37" s="64">
        <v>16</v>
      </c>
      <c r="C37" s="10">
        <f>(B37/($B$40-$B$39)*100)</f>
        <v>1.3605442176870748</v>
      </c>
    </row>
    <row r="38" spans="1:3" ht="13.5">
      <c r="A38" s="2" t="s">
        <v>88</v>
      </c>
      <c r="B38" s="64">
        <v>5</v>
      </c>
      <c r="C38" s="10">
        <f>(B38/($B$40-$B$39)*100)</f>
        <v>0.4251700680272109</v>
      </c>
    </row>
    <row r="39" spans="1:3" ht="13.5">
      <c r="A39" s="2" t="s">
        <v>82</v>
      </c>
      <c r="B39" s="64">
        <v>63</v>
      </c>
      <c r="C39" s="10">
        <v>0</v>
      </c>
    </row>
    <row r="40" spans="1:3" ht="13.5">
      <c r="A40" s="2" t="s">
        <v>81</v>
      </c>
      <c r="B40" s="64">
        <v>1239</v>
      </c>
      <c r="C40" s="10">
        <f>SUM(C35:C38)</f>
        <v>100</v>
      </c>
    </row>
    <row r="41" spans="1:3" ht="13.5">
      <c r="A41" s="5"/>
      <c r="B41" s="62"/>
      <c r="C41" s="12"/>
    </row>
    <row r="42" spans="1:3" ht="13.5">
      <c r="A42" s="121" t="s">
        <v>50</v>
      </c>
      <c r="B42" s="60"/>
      <c r="C42" s="9"/>
    </row>
    <row r="43" spans="1:3" ht="13.5">
      <c r="A43" s="2" t="s">
        <v>98</v>
      </c>
      <c r="B43" s="64">
        <v>1571</v>
      </c>
      <c r="C43" s="10">
        <f>(B43/$B$48)*100</f>
        <v>95.32766990291263</v>
      </c>
    </row>
    <row r="44" spans="1:3" ht="13.5">
      <c r="A44" s="2" t="s">
        <v>99</v>
      </c>
      <c r="B44" s="64">
        <v>28</v>
      </c>
      <c r="C44" s="10">
        <f>(B44/$B$48)*100</f>
        <v>1.6990291262135921</v>
      </c>
    </row>
    <row r="45" spans="1:3" ht="13.5">
      <c r="A45" s="2" t="s">
        <v>100</v>
      </c>
      <c r="B45" s="64">
        <v>21</v>
      </c>
      <c r="C45" s="10">
        <f>(B45/$B$48)*100</f>
        <v>1.2742718446601942</v>
      </c>
    </row>
    <row r="46" spans="1:3" ht="13.5">
      <c r="A46" s="2" t="s">
        <v>101</v>
      </c>
      <c r="B46" s="64">
        <v>27</v>
      </c>
      <c r="C46" s="10">
        <f>(B46/$B$48)*100</f>
        <v>1.6383495145631068</v>
      </c>
    </row>
    <row r="47" spans="1:3" ht="13.5">
      <c r="A47" s="2" t="s">
        <v>109</v>
      </c>
      <c r="B47" s="64">
        <v>1</v>
      </c>
      <c r="C47" s="10">
        <f>(B47/$B$48)*100</f>
        <v>0.06067961165048543</v>
      </c>
    </row>
    <row r="48" spans="1:3" ht="15" thickBot="1">
      <c r="A48" s="32" t="s">
        <v>81</v>
      </c>
      <c r="B48" s="65">
        <v>1648</v>
      </c>
      <c r="C48" s="34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4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huasteco,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9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75584</v>
      </c>
      <c r="C5" s="9">
        <v>48.7</v>
      </c>
      <c r="D5" s="39"/>
    </row>
    <row r="6" spans="1:3" ht="13.5">
      <c r="A6" s="3" t="s">
        <v>80</v>
      </c>
      <c r="B6" s="126">
        <v>73948</v>
      </c>
      <c r="C6" s="9">
        <v>51.3</v>
      </c>
    </row>
    <row r="7" spans="1:3" ht="13.5">
      <c r="A7" s="2" t="s">
        <v>94</v>
      </c>
      <c r="B7" s="126">
        <v>149532</v>
      </c>
      <c r="C7" s="9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7545</v>
      </c>
      <c r="C10" s="10">
        <f>(B10/($B$13-$B$12)*100)</f>
        <v>5.1054241325177285</v>
      </c>
      <c r="D10" s="50"/>
      <c r="E10" s="50"/>
    </row>
    <row r="11" spans="1:5" ht="13.5">
      <c r="A11" s="5" t="s">
        <v>91</v>
      </c>
      <c r="B11" s="50">
        <v>140239</v>
      </c>
      <c r="C11" s="10">
        <f>(B11/($B$13-$B$12)*100)</f>
        <v>94.89457586748227</v>
      </c>
      <c r="D11" s="50"/>
      <c r="E11" s="50"/>
    </row>
    <row r="12" spans="1:5" ht="13.5">
      <c r="A12" s="5" t="s">
        <v>82</v>
      </c>
      <c r="B12" s="50">
        <v>1748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149532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33245</v>
      </c>
      <c r="C16" s="10">
        <f>(B16/($B$19-$B$18)*100)</f>
        <v>94.67194441280327</v>
      </c>
    </row>
    <row r="17" spans="1:3" ht="13.5">
      <c r="A17" s="2" t="s">
        <v>93</v>
      </c>
      <c r="B17" s="50">
        <v>1871</v>
      </c>
      <c r="C17" s="10">
        <f>(B17/($B$19-$B$18)*100)</f>
        <v>5.32805558719672</v>
      </c>
    </row>
    <row r="18" spans="1:3" ht="13.5">
      <c r="A18" s="2" t="s">
        <v>82</v>
      </c>
      <c r="B18" s="50">
        <v>135</v>
      </c>
      <c r="C18" s="10">
        <v>0</v>
      </c>
    </row>
    <row r="19" spans="1:3" ht="13.5">
      <c r="A19" s="2" t="s">
        <v>81</v>
      </c>
      <c r="B19" s="50">
        <v>35251</v>
      </c>
      <c r="C19" s="10">
        <f>SUM(C16:C17)</f>
        <v>99.99999999999999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363</v>
      </c>
      <c r="C22" s="10">
        <f>(B22/$B$26)*100</f>
        <v>1.040591675266598</v>
      </c>
    </row>
    <row r="23" spans="1:3" ht="13.5">
      <c r="A23" s="2" t="s">
        <v>106</v>
      </c>
      <c r="B23" s="50">
        <v>3887</v>
      </c>
      <c r="C23" s="10">
        <f>(B23/$B$26)*100</f>
        <v>11.142644192179796</v>
      </c>
    </row>
    <row r="24" spans="1:3" ht="13.5">
      <c r="A24" s="2" t="s">
        <v>84</v>
      </c>
      <c r="B24" s="50">
        <v>25553</v>
      </c>
      <c r="C24" s="10">
        <f>(B24/$B$26)*100</f>
        <v>73.25134732255475</v>
      </c>
    </row>
    <row r="25" spans="1:3" ht="13.5">
      <c r="A25" s="2" t="s">
        <v>85</v>
      </c>
      <c r="B25" s="50">
        <v>5081</v>
      </c>
      <c r="C25" s="10">
        <f>(B25/$B$26)*100</f>
        <v>14.565416809998855</v>
      </c>
    </row>
    <row r="26" spans="1:3" ht="13.5">
      <c r="A26" s="2" t="s">
        <v>81</v>
      </c>
      <c r="B26" s="50">
        <v>34884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85961</v>
      </c>
      <c r="C29" s="10">
        <f>(B29/($B$32-$B$31)*100)</f>
        <v>77.96633228726395</v>
      </c>
    </row>
    <row r="30" spans="1:3" ht="13.5">
      <c r="A30" s="2" t="s">
        <v>97</v>
      </c>
      <c r="B30" s="50">
        <v>24293</v>
      </c>
      <c r="C30" s="10">
        <f>(B30/($B$32-$B$31)*100)</f>
        <v>22.033667712736047</v>
      </c>
    </row>
    <row r="31" spans="1:3" ht="13.5">
      <c r="A31" s="2" t="s">
        <v>82</v>
      </c>
      <c r="B31" s="50">
        <v>95</v>
      </c>
      <c r="C31" s="10">
        <v>0</v>
      </c>
    </row>
    <row r="32" spans="1:3" ht="13.5">
      <c r="A32" s="2" t="s">
        <v>81</v>
      </c>
      <c r="B32" s="50">
        <v>110349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18541</v>
      </c>
      <c r="C35" s="10">
        <f>(B35/($B$40-$B$39)*100)</f>
        <v>16.939226721239585</v>
      </c>
    </row>
    <row r="36" spans="1:3" ht="13.5">
      <c r="A36" s="2" t="s">
        <v>86</v>
      </c>
      <c r="B36" s="53">
        <v>80967</v>
      </c>
      <c r="C36" s="10">
        <f>(B36/($B$40-$B$39)*100)</f>
        <v>73.97218973834234</v>
      </c>
    </row>
    <row r="37" spans="1:3" ht="13.5">
      <c r="A37" s="2" t="s">
        <v>87</v>
      </c>
      <c r="B37" s="53">
        <v>7995</v>
      </c>
      <c r="C37" s="10">
        <f>(B37/($B$40-$B$39)*100)</f>
        <v>7.304304926180382</v>
      </c>
    </row>
    <row r="38" spans="1:3" ht="13.5">
      <c r="A38" s="2" t="s">
        <v>88</v>
      </c>
      <c r="B38" s="53">
        <v>1953</v>
      </c>
      <c r="C38" s="10">
        <f>(B38/($B$40-$B$39)*100)</f>
        <v>1.7842786142376845</v>
      </c>
    </row>
    <row r="39" spans="1:3" ht="13.5">
      <c r="A39" s="2" t="s">
        <v>82</v>
      </c>
      <c r="B39" s="53">
        <v>893</v>
      </c>
      <c r="C39" s="10">
        <v>0</v>
      </c>
    </row>
    <row r="40" spans="1:3" ht="13.5">
      <c r="A40" s="2" t="s">
        <v>81</v>
      </c>
      <c r="B40" s="53">
        <v>110349</v>
      </c>
      <c r="C40" s="10">
        <f>SUM(C35:C38)</f>
        <v>99.99999999999997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128909</v>
      </c>
      <c r="C43" s="26">
        <f>(B43/$B$48)*100</f>
        <v>86.20830323944038</v>
      </c>
    </row>
    <row r="44" spans="1:8" ht="13.5">
      <c r="A44" s="5" t="s">
        <v>99</v>
      </c>
      <c r="B44" s="119">
        <v>7027</v>
      </c>
      <c r="C44" s="26">
        <f>(B44/$B$48)*100</f>
        <v>4.699328571810716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3661</v>
      </c>
      <c r="C45" s="26">
        <f>(B45/$B$48)*100</f>
        <v>2.4483053794505527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7828</v>
      </c>
      <c r="C46" s="26">
        <f>(B46/$B$48)*100</f>
        <v>5.234999866249365</v>
      </c>
    </row>
    <row r="47" spans="1:8" ht="13.5">
      <c r="A47" s="5" t="s">
        <v>109</v>
      </c>
      <c r="B47" s="119">
        <v>2107</v>
      </c>
      <c r="C47" s="26">
        <f>(B47/$B$48)*100</f>
        <v>1.4090629430489796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149532</v>
      </c>
      <c r="C48" s="34">
        <f>(B48/$B$48)*100</f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2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huave,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13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8032</v>
      </c>
      <c r="C5" s="118">
        <f>(B5/$B$7)*100</f>
        <v>50.22197211279935</v>
      </c>
    </row>
    <row r="6" spans="1:3" ht="13.5">
      <c r="A6" s="127" t="s">
        <v>80</v>
      </c>
      <c r="B6" s="126">
        <v>7961</v>
      </c>
      <c r="C6" s="118">
        <f>(B6/$B$7)*100</f>
        <v>49.77802788720065</v>
      </c>
    </row>
    <row r="7" spans="1:3" ht="13.5">
      <c r="A7" s="114" t="s">
        <v>94</v>
      </c>
      <c r="B7" s="126">
        <v>15993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90</v>
      </c>
      <c r="B10" s="50">
        <v>1571</v>
      </c>
      <c r="C10" s="118">
        <f>(B10/($B$13-$B$12))*100</f>
        <v>9.922314153982189</v>
      </c>
      <c r="E10" s="2"/>
      <c r="F10" s="50"/>
    </row>
    <row r="11" spans="1:6" ht="13.5">
      <c r="A11" s="127" t="s">
        <v>91</v>
      </c>
      <c r="B11" s="50">
        <v>14262</v>
      </c>
      <c r="C11" s="118">
        <f>(B11/($B$13-$B$12))*100</f>
        <v>90.0776858460178</v>
      </c>
      <c r="F11" s="50"/>
    </row>
    <row r="12" spans="1:6" ht="13.5">
      <c r="A12" s="114" t="s">
        <v>82</v>
      </c>
      <c r="B12" s="50">
        <v>160</v>
      </c>
      <c r="C12" s="10">
        <v>0</v>
      </c>
      <c r="F12" s="50"/>
    </row>
    <row r="13" spans="1:3" ht="13.5">
      <c r="A13" s="114" t="s">
        <v>81</v>
      </c>
      <c r="B13" s="50">
        <v>15993</v>
      </c>
      <c r="C13" s="118">
        <f>SUM(C10:C11)</f>
        <v>99.99999999999999</v>
      </c>
    </row>
    <row r="14" spans="1:3" ht="13.5">
      <c r="A14" s="114"/>
      <c r="B14" s="50"/>
      <c r="C14" s="122"/>
    </row>
    <row r="15" spans="1:3" ht="13.5">
      <c r="A15" s="121" t="s">
        <v>105</v>
      </c>
      <c r="B15" s="120"/>
      <c r="C15" s="122"/>
    </row>
    <row r="16" spans="1:4" ht="13.5">
      <c r="A16" s="2" t="s">
        <v>76</v>
      </c>
      <c r="B16" s="50">
        <v>3246</v>
      </c>
      <c r="C16" s="118">
        <f>(B16/($B$19-$B$18))*100</f>
        <v>93.97799652576722</v>
      </c>
      <c r="D16" s="50"/>
    </row>
    <row r="17" spans="1:4" ht="13.5">
      <c r="A17" s="2" t="s">
        <v>93</v>
      </c>
      <c r="B17" s="50">
        <v>208</v>
      </c>
      <c r="C17" s="118">
        <f>(B17/($B$19-$B$18))*100</f>
        <v>6.022003474232774</v>
      </c>
      <c r="D17" s="50"/>
    </row>
    <row r="18" spans="1:4" ht="13.5">
      <c r="A18" s="2" t="s">
        <v>82</v>
      </c>
      <c r="B18" s="50">
        <v>7</v>
      </c>
      <c r="C18" s="10">
        <v>0</v>
      </c>
      <c r="D18" s="50"/>
    </row>
    <row r="19" spans="1:4" ht="13.5">
      <c r="A19" s="2" t="s">
        <v>81</v>
      </c>
      <c r="B19" s="50">
        <v>3461</v>
      </c>
      <c r="C19" s="118">
        <f>SUM(C16:C17)</f>
        <v>100</v>
      </c>
      <c r="D19" s="50"/>
    </row>
    <row r="20" spans="1:4" ht="13.5">
      <c r="A20" s="2"/>
      <c r="B20" s="50"/>
      <c r="C20" s="2"/>
      <c r="D20" s="50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58</v>
      </c>
      <c r="C22" s="118">
        <f>B22/$B$26*100</f>
        <v>1.691948658109685</v>
      </c>
    </row>
    <row r="23" spans="1:3" ht="13.5">
      <c r="A23" s="2" t="s">
        <v>106</v>
      </c>
      <c r="B23" s="50">
        <v>426</v>
      </c>
      <c r="C23" s="118">
        <f>B23/$B$26*100</f>
        <v>12.427071178529756</v>
      </c>
    </row>
    <row r="24" spans="1:3" ht="13.5">
      <c r="A24" s="2" t="s">
        <v>84</v>
      </c>
      <c r="B24" s="50">
        <v>2473</v>
      </c>
      <c r="C24" s="118">
        <f>B24/$B$26*100</f>
        <v>72.14119019836639</v>
      </c>
    </row>
    <row r="25" spans="1:3" ht="13.5">
      <c r="A25" s="2" t="s">
        <v>85</v>
      </c>
      <c r="B25" s="50">
        <v>471</v>
      </c>
      <c r="C25" s="118">
        <f>B25/$B$26*100</f>
        <v>13.739789964994165</v>
      </c>
    </row>
    <row r="26" spans="1:4" ht="13.5">
      <c r="A26" s="2" t="s">
        <v>81</v>
      </c>
      <c r="B26" s="50">
        <v>3428</v>
      </c>
      <c r="C26" s="118">
        <f>B26/$B$26*100</f>
        <v>100</v>
      </c>
      <c r="D26" t="s">
        <v>75</v>
      </c>
    </row>
    <row r="27" spans="1:3" ht="13.5">
      <c r="A27" s="114"/>
      <c r="C27" s="118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8609</v>
      </c>
      <c r="C29" s="118">
        <f>(B29/($B$32-$B$31))*100</f>
        <v>71.12524785194977</v>
      </c>
    </row>
    <row r="30" spans="1:3" ht="13.5">
      <c r="A30" s="114" t="s">
        <v>97</v>
      </c>
      <c r="B30" s="50">
        <v>3495</v>
      </c>
      <c r="C30" s="118">
        <f>(B30/($B$32-$B$31))*100</f>
        <v>28.87475214805023</v>
      </c>
    </row>
    <row r="31" spans="1:3" ht="13.5">
      <c r="A31" s="127" t="s">
        <v>82</v>
      </c>
      <c r="B31" s="50">
        <v>8</v>
      </c>
      <c r="C31" s="10">
        <v>0</v>
      </c>
    </row>
    <row r="32" spans="1:3" ht="13.5">
      <c r="A32" s="114" t="s">
        <v>81</v>
      </c>
      <c r="B32" s="50">
        <v>12112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3421</v>
      </c>
      <c r="C35" s="118">
        <f>(B35/($B$40-$B$39))*100</f>
        <v>28.449064449064448</v>
      </c>
    </row>
    <row r="36" spans="1:3" ht="13.5">
      <c r="A36" s="114" t="s">
        <v>86</v>
      </c>
      <c r="B36" s="53">
        <v>7222</v>
      </c>
      <c r="C36" s="118">
        <f>(B36/($B$40-$B$39))*100</f>
        <v>60.05821205821206</v>
      </c>
    </row>
    <row r="37" spans="1:3" ht="13.5">
      <c r="A37" s="114" t="s">
        <v>87</v>
      </c>
      <c r="B37" s="53">
        <v>1023</v>
      </c>
      <c r="C37" s="118">
        <f>(B37/($B$40-$B$39))*100</f>
        <v>8.507276507276506</v>
      </c>
    </row>
    <row r="38" spans="1:3" ht="13.5">
      <c r="A38" s="114" t="s">
        <v>88</v>
      </c>
      <c r="B38" s="53">
        <v>359</v>
      </c>
      <c r="C38" s="118">
        <f>(B38/($B$40-$B$39))*100</f>
        <v>2.9854469854469854</v>
      </c>
    </row>
    <row r="39" spans="1:3" ht="13.5">
      <c r="A39" s="127" t="s">
        <v>82</v>
      </c>
      <c r="B39" s="53">
        <v>87</v>
      </c>
      <c r="C39" s="118">
        <v>0</v>
      </c>
    </row>
    <row r="40" spans="1:3" ht="13.5">
      <c r="A40" s="114" t="s">
        <v>81</v>
      </c>
      <c r="B40" s="53">
        <v>12112</v>
      </c>
      <c r="C40" s="118">
        <f>B40/$B$40*100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23"/>
    </row>
    <row r="43" spans="1:3" ht="13.5">
      <c r="A43" s="114" t="s">
        <v>98</v>
      </c>
      <c r="B43" s="119">
        <v>7787</v>
      </c>
      <c r="C43" s="118">
        <f aca="true" t="shared" si="0" ref="C43:C48">(B43/$B$48)*100</f>
        <v>48.690051897705246</v>
      </c>
    </row>
    <row r="44" spans="1:3" ht="13.5">
      <c r="A44" s="114" t="s">
        <v>99</v>
      </c>
      <c r="B44" s="119">
        <v>7231</v>
      </c>
      <c r="C44" s="118">
        <f t="shared" si="0"/>
        <v>45.2135309197774</v>
      </c>
    </row>
    <row r="45" spans="1:3" ht="13.5">
      <c r="A45" s="114" t="s">
        <v>100</v>
      </c>
      <c r="B45" s="119">
        <v>561</v>
      </c>
      <c r="C45" s="118">
        <f t="shared" si="0"/>
        <v>3.5077846557869066</v>
      </c>
    </row>
    <row r="46" spans="1:3" ht="13.5">
      <c r="A46" s="114" t="s">
        <v>101</v>
      </c>
      <c r="B46" s="119">
        <v>311</v>
      </c>
      <c r="C46" s="118">
        <f t="shared" si="0"/>
        <v>1.9446007628337396</v>
      </c>
    </row>
    <row r="47" spans="1:3" ht="13.5">
      <c r="A47" s="114" t="s">
        <v>109</v>
      </c>
      <c r="B47" s="119">
        <v>103</v>
      </c>
      <c r="C47" s="118">
        <f t="shared" si="0"/>
        <v>0.6440317638967048</v>
      </c>
    </row>
    <row r="48" spans="1:3" ht="15" thickBot="1">
      <c r="A48" s="117" t="s">
        <v>81</v>
      </c>
      <c r="B48" s="116">
        <v>15993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s="190" customFormat="1" ht="13.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18" customWidth="1"/>
    <col min="4" max="4" width="4.421875" style="0" customWidth="1"/>
  </cols>
  <sheetData>
    <row r="1" spans="1:3" ht="13.5">
      <c r="A1" s="197" t="s">
        <v>126</v>
      </c>
      <c r="B1" s="197"/>
      <c r="C1" s="197"/>
    </row>
    <row r="2" spans="1:3" ht="15" thickBot="1">
      <c r="A2" s="16"/>
      <c r="B2" s="17"/>
      <c r="C2" s="17"/>
    </row>
    <row r="3" spans="1:3" ht="15" thickBot="1">
      <c r="A3" s="31" t="s">
        <v>127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17702</v>
      </c>
      <c r="C5" s="9">
        <v>48.7</v>
      </c>
    </row>
    <row r="6" spans="1:3" ht="13.5">
      <c r="A6" s="3" t="s">
        <v>80</v>
      </c>
      <c r="B6" s="61">
        <v>18022</v>
      </c>
      <c r="C6" s="9">
        <v>51.3</v>
      </c>
    </row>
    <row r="7" spans="1:3" ht="13.5">
      <c r="A7" s="2" t="s">
        <v>94</v>
      </c>
      <c r="B7" s="61">
        <v>35724</v>
      </c>
      <c r="C7" s="9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4070</v>
      </c>
      <c r="C10" s="10">
        <f>(B10/($B$13-$B$12)*100)</f>
        <v>11.680298464629072</v>
      </c>
    </row>
    <row r="11" spans="1:3" ht="13.5">
      <c r="A11" s="5" t="s">
        <v>91</v>
      </c>
      <c r="B11" s="64">
        <v>30775</v>
      </c>
      <c r="C11" s="10">
        <f>(B11/($B$13-$B$12)*100)</f>
        <v>88.31970153537092</v>
      </c>
    </row>
    <row r="12" spans="1:3" ht="13.5">
      <c r="A12" s="2" t="s">
        <v>82</v>
      </c>
      <c r="B12" s="64">
        <v>879</v>
      </c>
      <c r="C12" s="10">
        <v>0</v>
      </c>
    </row>
    <row r="13" spans="1:3" ht="13.5">
      <c r="A13" s="2" t="s">
        <v>81</v>
      </c>
      <c r="B13" s="64">
        <f>SUM(B10:B12)</f>
        <v>35724</v>
      </c>
      <c r="C13" s="10">
        <f>SUM(C10:C11)</f>
        <v>100</v>
      </c>
    </row>
    <row r="14" spans="1:3" ht="13.5">
      <c r="A14" s="2"/>
      <c r="B14" s="64"/>
      <c r="C14" s="9"/>
    </row>
    <row r="15" spans="1:3" ht="13.5">
      <c r="A15" s="1" t="s">
        <v>105</v>
      </c>
      <c r="B15" s="60"/>
      <c r="C15" s="9"/>
    </row>
    <row r="16" spans="1:3" ht="13.5">
      <c r="A16" s="2" t="s">
        <v>92</v>
      </c>
      <c r="B16" s="64">
        <v>9343</v>
      </c>
      <c r="C16" s="10">
        <f>(B16/($B$19-$B$18)*100)</f>
        <v>83.14496751802083</v>
      </c>
    </row>
    <row r="17" spans="1:3" ht="13.5">
      <c r="A17" s="2" t="s">
        <v>93</v>
      </c>
      <c r="B17" s="64">
        <v>1894</v>
      </c>
      <c r="C17" s="10">
        <f>(B17/($B$19-$B$18)*100)</f>
        <v>16.855032481979176</v>
      </c>
    </row>
    <row r="18" spans="1:3" ht="13.5">
      <c r="A18" s="2" t="s">
        <v>82</v>
      </c>
      <c r="B18" s="64">
        <v>74</v>
      </c>
      <c r="C18" s="10">
        <v>0</v>
      </c>
    </row>
    <row r="19" spans="1:3" ht="13.5">
      <c r="A19" s="2" t="s">
        <v>81</v>
      </c>
      <c r="B19" s="64">
        <v>11311</v>
      </c>
      <c r="C19" s="10">
        <f>SUM(C16:C17)</f>
        <v>100.00000000000001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1071</v>
      </c>
      <c r="C22" s="10">
        <f>(B22/$B$26)*100</f>
        <v>9.646910466582598</v>
      </c>
    </row>
    <row r="23" spans="1:3" ht="13.5">
      <c r="A23" s="2" t="s">
        <v>106</v>
      </c>
      <c r="B23" s="64">
        <v>896</v>
      </c>
      <c r="C23" s="10">
        <f>(B23/$B$26)*100</f>
        <v>8.07061790668348</v>
      </c>
    </row>
    <row r="24" spans="1:3" ht="13.5">
      <c r="A24" s="2" t="s">
        <v>84</v>
      </c>
      <c r="B24" s="64">
        <v>7910</v>
      </c>
      <c r="C24" s="10">
        <f>(B24/$B$26)*100</f>
        <v>71.2484237074401</v>
      </c>
    </row>
    <row r="25" spans="1:3" ht="13.5">
      <c r="A25" s="2" t="s">
        <v>85</v>
      </c>
      <c r="B25" s="64">
        <v>1225</v>
      </c>
      <c r="C25" s="10">
        <f>(B25/$B$26)*100</f>
        <v>11.03404791929382</v>
      </c>
    </row>
    <row r="26" spans="1:3" ht="13.5">
      <c r="A26" s="2" t="s">
        <v>81</v>
      </c>
      <c r="B26" s="64">
        <v>11102</v>
      </c>
      <c r="C26" s="10">
        <f>(B26/$B$26)*100</f>
        <v>100</v>
      </c>
    </row>
    <row r="27" spans="1:3" ht="13.5">
      <c r="A27" s="5"/>
      <c r="B27" s="62"/>
      <c r="C27" s="12"/>
    </row>
    <row r="28" spans="1:3" ht="13.5">
      <c r="A28" s="1" t="s">
        <v>95</v>
      </c>
      <c r="B28" s="60"/>
      <c r="C28" s="9"/>
    </row>
    <row r="29" spans="1:3" ht="13.5">
      <c r="A29" s="2" t="s">
        <v>96</v>
      </c>
      <c r="B29" s="64">
        <v>15153</v>
      </c>
      <c r="C29" s="10">
        <f>(B29/($B$32-$B$31)*100)</f>
        <v>65.45006910850034</v>
      </c>
    </row>
    <row r="30" spans="1:3" ht="13.5">
      <c r="A30" s="2" t="s">
        <v>97</v>
      </c>
      <c r="B30" s="64">
        <v>7999</v>
      </c>
      <c r="C30" s="10">
        <f>(B30/($B$32-$B$31)*100)</f>
        <v>34.549930891499656</v>
      </c>
    </row>
    <row r="31" spans="1:3" ht="13.5">
      <c r="A31" s="2" t="s">
        <v>82</v>
      </c>
      <c r="B31" s="64">
        <v>29</v>
      </c>
      <c r="C31" s="10">
        <v>0</v>
      </c>
    </row>
    <row r="32" spans="1:3" ht="13.5">
      <c r="A32" s="2" t="s">
        <v>81</v>
      </c>
      <c r="B32" s="64">
        <v>23181</v>
      </c>
      <c r="C32" s="10">
        <f>(C29+C30)</f>
        <v>100</v>
      </c>
    </row>
    <row r="33" spans="1:3" ht="13.5">
      <c r="A33" s="5"/>
      <c r="B33" s="62"/>
      <c r="C33" s="12"/>
    </row>
    <row r="34" spans="1:3" ht="13.5">
      <c r="A34" s="121" t="s">
        <v>48</v>
      </c>
      <c r="B34" s="64"/>
      <c r="C34" s="9"/>
    </row>
    <row r="35" spans="1:3" ht="13.5">
      <c r="A35" s="2" t="s">
        <v>83</v>
      </c>
      <c r="B35" s="64">
        <v>7846</v>
      </c>
      <c r="C35" s="10">
        <f>(B35/($B$40-$B$39)*100)</f>
        <v>34.19034338504445</v>
      </c>
    </row>
    <row r="36" spans="1:3" ht="13.5">
      <c r="A36" s="2" t="s">
        <v>86</v>
      </c>
      <c r="B36" s="64">
        <v>12743</v>
      </c>
      <c r="C36" s="10">
        <f>(B36/($B$40-$B$39)*100)</f>
        <v>55.52989367265121</v>
      </c>
    </row>
    <row r="37" spans="1:3" ht="13.5">
      <c r="A37" s="2" t="s">
        <v>87</v>
      </c>
      <c r="B37" s="64">
        <v>1628</v>
      </c>
      <c r="C37" s="10">
        <f>(B37/($B$40-$B$39)*100)</f>
        <v>7.094300156876416</v>
      </c>
    </row>
    <row r="38" spans="1:3" ht="13.5">
      <c r="A38" s="2" t="s">
        <v>88</v>
      </c>
      <c r="B38" s="64">
        <v>731</v>
      </c>
      <c r="C38" s="10">
        <f>(B38/($B$40-$B$39)*100)</f>
        <v>3.1854627854279243</v>
      </c>
    </row>
    <row r="39" spans="1:3" ht="13.5">
      <c r="A39" s="2" t="s">
        <v>82</v>
      </c>
      <c r="B39" s="64">
        <v>233</v>
      </c>
      <c r="C39" s="10">
        <v>0</v>
      </c>
    </row>
    <row r="40" spans="1:3" ht="13.5">
      <c r="A40" s="2" t="s">
        <v>81</v>
      </c>
      <c r="B40" s="64">
        <v>23181</v>
      </c>
      <c r="C40" s="10">
        <f>SUM(C35:C38)</f>
        <v>100.00000000000001</v>
      </c>
    </row>
    <row r="41" spans="1:3" ht="13.5">
      <c r="A41" s="5"/>
      <c r="B41" s="62"/>
      <c r="C41" s="12"/>
    </row>
    <row r="42" spans="1:3" ht="13.5">
      <c r="A42" s="121" t="s">
        <v>50</v>
      </c>
      <c r="B42" s="60"/>
      <c r="C42" s="9"/>
    </row>
    <row r="43" spans="1:3" ht="13.5">
      <c r="A43" s="2" t="s">
        <v>98</v>
      </c>
      <c r="B43" s="62">
        <v>31422</v>
      </c>
      <c r="C43" s="10">
        <f>(B43/$B$48)*100</f>
        <v>87.95767551226066</v>
      </c>
    </row>
    <row r="44" spans="1:3" ht="13.5">
      <c r="A44" s="2" t="s">
        <v>99</v>
      </c>
      <c r="B44" s="62">
        <v>1300</v>
      </c>
      <c r="C44" s="10">
        <f>(B44/$B$48)*100</f>
        <v>3.6390101892285296</v>
      </c>
    </row>
    <row r="45" spans="1:3" ht="13.5">
      <c r="A45" s="2" t="s">
        <v>100</v>
      </c>
      <c r="B45" s="62">
        <v>450</v>
      </c>
      <c r="C45" s="10">
        <f>(B45/$B$48)*100</f>
        <v>1.2596573731944911</v>
      </c>
    </row>
    <row r="46" spans="1:3" ht="13.5">
      <c r="A46" s="2" t="s">
        <v>101</v>
      </c>
      <c r="B46" s="62">
        <v>2144</v>
      </c>
      <c r="C46" s="10">
        <f>(B46/$B$48)*100</f>
        <v>6.001567573619975</v>
      </c>
    </row>
    <row r="47" spans="1:3" ht="13.5">
      <c r="A47" s="2" t="s">
        <v>109</v>
      </c>
      <c r="B47" s="62">
        <v>408</v>
      </c>
      <c r="C47" s="10">
        <f>(B47/$B$48)*100</f>
        <v>1.1420893516963386</v>
      </c>
    </row>
    <row r="48" spans="1:3" ht="15" thickBot="1">
      <c r="A48" s="32" t="s">
        <v>81</v>
      </c>
      <c r="B48" s="65">
        <v>35724</v>
      </c>
      <c r="C48" s="34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5" customHeight="1">
      <c r="A1" s="197" t="str">
        <f>CONCATENATE("Indicadores básicos de la agrupación ",$A$3,","," ",2005)</f>
        <v>Indicadores básicos de la agrupación amuzgo, 2005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2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21064</v>
      </c>
      <c r="C5" s="9">
        <v>48.7</v>
      </c>
      <c r="D5" s="39"/>
    </row>
    <row r="6" spans="1:3" ht="13.5">
      <c r="A6" s="3" t="s">
        <v>80</v>
      </c>
      <c r="B6" s="126">
        <v>22697</v>
      </c>
      <c r="C6" s="9">
        <v>51.3</v>
      </c>
    </row>
    <row r="7" spans="1:3" ht="13.5">
      <c r="A7" s="2" t="s">
        <v>94</v>
      </c>
      <c r="B7" s="126">
        <v>43761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7.25" customHeight="1">
      <c r="A10" s="6" t="s">
        <v>90</v>
      </c>
      <c r="B10" s="50">
        <v>13722</v>
      </c>
      <c r="C10" s="10">
        <f>(B10/($B$13-$B$12)*100)</f>
        <v>32.15390383353641</v>
      </c>
      <c r="D10" s="50"/>
      <c r="E10" s="50"/>
    </row>
    <row r="11" spans="1:5" ht="13.5">
      <c r="A11" s="5" t="s">
        <v>91</v>
      </c>
      <c r="B11" s="50">
        <v>28954</v>
      </c>
      <c r="C11" s="10">
        <f>(B11/($B$13-$B$12)*100)</f>
        <v>67.84609616646358</v>
      </c>
      <c r="D11" s="50"/>
      <c r="E11" s="50"/>
    </row>
    <row r="12" spans="1:5" ht="13.5">
      <c r="A12" s="5" t="s">
        <v>82</v>
      </c>
      <c r="B12" s="50">
        <v>1085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43761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10931</v>
      </c>
      <c r="C16" s="10">
        <f>(B16/($B$19-$B$18)*100)</f>
        <v>89.06542817567016</v>
      </c>
    </row>
    <row r="17" spans="1:3" ht="13.5">
      <c r="A17" s="2" t="s">
        <v>93</v>
      </c>
      <c r="B17" s="50">
        <v>1342</v>
      </c>
      <c r="C17" s="10">
        <f>(B17/($B$19-$B$18)*100)</f>
        <v>10.93457182432983</v>
      </c>
    </row>
    <row r="18" spans="1:3" ht="13.5">
      <c r="A18" s="2" t="s">
        <v>82</v>
      </c>
      <c r="B18" s="50">
        <v>52</v>
      </c>
      <c r="C18" s="10">
        <v>0</v>
      </c>
    </row>
    <row r="19" spans="1:3" ht="13.5">
      <c r="A19" s="2" t="s">
        <v>81</v>
      </c>
      <c r="B19" s="50">
        <v>12325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572</v>
      </c>
      <c r="C22" s="10">
        <f>(B22/$B$26)*100</f>
        <v>4.707818930041152</v>
      </c>
    </row>
    <row r="23" spans="1:3" ht="13.5">
      <c r="A23" s="2" t="s">
        <v>106</v>
      </c>
      <c r="B23" s="50">
        <v>1706</v>
      </c>
      <c r="C23" s="10">
        <f>(B23/$B$26)*100</f>
        <v>14.041152263374485</v>
      </c>
    </row>
    <row r="24" spans="1:3" ht="13.5">
      <c r="A24" s="2" t="s">
        <v>84</v>
      </c>
      <c r="B24" s="50">
        <v>8935</v>
      </c>
      <c r="C24" s="10">
        <f>(B24/$B$26)*100</f>
        <v>73.53909465020575</v>
      </c>
    </row>
    <row r="25" spans="1:3" ht="13.5">
      <c r="A25" s="2" t="s">
        <v>85</v>
      </c>
      <c r="B25" s="50">
        <v>937</v>
      </c>
      <c r="C25" s="10">
        <f>(B25/$B$26)*100</f>
        <v>7.711934156378601</v>
      </c>
    </row>
    <row r="26" spans="1:3" ht="13.5">
      <c r="A26" s="2" t="s">
        <v>81</v>
      </c>
      <c r="B26" s="50">
        <v>12150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14725</v>
      </c>
      <c r="C29" s="10">
        <f>(B29/($B$32-$B$31)*100)</f>
        <v>48.653560218073686</v>
      </c>
    </row>
    <row r="30" spans="1:3" ht="13.5">
      <c r="A30" s="2" t="s">
        <v>97</v>
      </c>
      <c r="B30" s="50">
        <v>15540</v>
      </c>
      <c r="C30" s="10">
        <f>(B30/($B$32-$B$31)*100)</f>
        <v>51.34643978192632</v>
      </c>
    </row>
    <row r="31" spans="1:3" ht="13.5">
      <c r="A31" s="2" t="s">
        <v>82</v>
      </c>
      <c r="B31" s="50">
        <v>29</v>
      </c>
      <c r="C31" s="10">
        <v>0</v>
      </c>
    </row>
    <row r="32" spans="1:3" ht="13.5">
      <c r="A32" s="2" t="s">
        <v>81</v>
      </c>
      <c r="B32" s="50">
        <v>30294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13312</v>
      </c>
      <c r="C35" s="10">
        <f>(B35/($B$40-$B$39)*100)</f>
        <v>45.46448087431694</v>
      </c>
    </row>
    <row r="36" spans="1:3" ht="13.5">
      <c r="A36" s="2" t="s">
        <v>86</v>
      </c>
      <c r="B36" s="53">
        <v>13154</v>
      </c>
      <c r="C36" s="10">
        <f>(B36/($B$40-$B$39)*100)</f>
        <v>44.92486338797814</v>
      </c>
    </row>
    <row r="37" spans="1:3" ht="13.5">
      <c r="A37" s="2" t="s">
        <v>87</v>
      </c>
      <c r="B37" s="53">
        <v>2033</v>
      </c>
      <c r="C37" s="10">
        <f>(B37/($B$40-$B$39)*100)</f>
        <v>6.943306010928962</v>
      </c>
    </row>
    <row r="38" spans="1:3" ht="13.5">
      <c r="A38" s="2" t="s">
        <v>88</v>
      </c>
      <c r="B38" s="53">
        <v>781</v>
      </c>
      <c r="C38" s="10">
        <f>(B38/($B$40-$B$39)*100)</f>
        <v>2.667349726775956</v>
      </c>
    </row>
    <row r="39" spans="1:3" ht="13.5">
      <c r="A39" s="2" t="s">
        <v>82</v>
      </c>
      <c r="B39" s="53">
        <v>1014</v>
      </c>
      <c r="C39" s="10">
        <v>0</v>
      </c>
    </row>
    <row r="40" spans="1:3" ht="13.5">
      <c r="A40" s="2" t="s">
        <v>81</v>
      </c>
      <c r="B40" s="53">
        <v>30294</v>
      </c>
      <c r="C40" s="10">
        <f>SUM(C35:C38)</f>
        <v>100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23673</v>
      </c>
      <c r="C43" s="12">
        <v>54.1</v>
      </c>
    </row>
    <row r="44" spans="1:8" ht="13.5">
      <c r="A44" s="5" t="s">
        <v>99</v>
      </c>
      <c r="B44" s="119">
        <v>16838</v>
      </c>
      <c r="C44" s="12">
        <v>38.5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1717</v>
      </c>
      <c r="C45" s="12">
        <v>3.9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1353</v>
      </c>
      <c r="C46" s="12">
        <v>3.1</v>
      </c>
    </row>
    <row r="47" spans="1:8" ht="13.5">
      <c r="A47" s="5" t="s">
        <v>109</v>
      </c>
      <c r="B47" s="119">
        <v>180</v>
      </c>
      <c r="C47" s="12">
        <v>0.4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43761</v>
      </c>
      <c r="C48" s="34">
        <v>100</v>
      </c>
      <c r="D48" s="14"/>
      <c r="E48" s="14"/>
      <c r="F48" s="14"/>
      <c r="G48" s="14"/>
      <c r="H48" s="14"/>
    </row>
    <row r="49" spans="1:8" ht="25.5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3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C1">
      <selection activeCell="C1" sqref="C1:E1"/>
    </sheetView>
  </sheetViews>
  <sheetFormatPr defaultColWidth="8.8515625" defaultRowHeight="15"/>
  <cols>
    <col min="1" max="1" width="3.28125" style="0" hidden="1" customWidth="1"/>
    <col min="2" max="2" width="8.8515625" style="0" hidden="1" customWidth="1"/>
    <col min="3" max="3" width="30.28125" style="2" customWidth="1"/>
    <col min="4" max="4" width="9.8515625" style="49" customWidth="1"/>
    <col min="5" max="5" width="17.28125" style="9" customWidth="1"/>
  </cols>
  <sheetData>
    <row r="1" spans="1:6" ht="15" customHeight="1">
      <c r="A1" s="41" t="s">
        <v>70</v>
      </c>
      <c r="B1" s="42" t="str">
        <f>C3</f>
        <v>ixcateco</v>
      </c>
      <c r="C1" s="197" t="str">
        <f>CONCATENATE($A$1,$C$3,","," ",$D$3)</f>
        <v>Indicadores básicos de la agrupación ixcateco, 2005</v>
      </c>
      <c r="D1" s="197"/>
      <c r="E1" s="197"/>
      <c r="F1" s="8"/>
    </row>
    <row r="2" spans="3:5" ht="15" thickBot="1">
      <c r="C2" s="16"/>
      <c r="D2" s="43"/>
      <c r="E2" s="17"/>
    </row>
    <row r="3" spans="3:5" ht="15.75" customHeight="1" thickBot="1">
      <c r="C3" s="52" t="s">
        <v>10</v>
      </c>
      <c r="D3" s="44">
        <v>2005</v>
      </c>
      <c r="E3" s="15" t="s">
        <v>102</v>
      </c>
    </row>
    <row r="4" spans="3:5" ht="13.5">
      <c r="C4" s="1" t="s">
        <v>110</v>
      </c>
      <c r="D4" s="135"/>
      <c r="E4" s="10"/>
    </row>
    <row r="5" spans="3:6" ht="13.5">
      <c r="C5" s="3" t="s">
        <v>79</v>
      </c>
      <c r="D5" s="126">
        <v>107</v>
      </c>
      <c r="E5" s="9">
        <v>48.7</v>
      </c>
      <c r="F5" s="39"/>
    </row>
    <row r="6" spans="3:5" ht="13.5">
      <c r="C6" s="3" t="s">
        <v>80</v>
      </c>
      <c r="D6" s="126">
        <v>106</v>
      </c>
      <c r="E6" s="9">
        <v>51.3</v>
      </c>
    </row>
    <row r="7" spans="3:5" ht="13.5">
      <c r="C7" s="2" t="s">
        <v>94</v>
      </c>
      <c r="D7" s="126">
        <v>213</v>
      </c>
      <c r="E7" s="10">
        <v>100</v>
      </c>
    </row>
    <row r="8" spans="3:11" ht="13.5">
      <c r="C8" s="5"/>
      <c r="D8" s="136"/>
      <c r="E8" s="12"/>
      <c r="I8" s="197"/>
      <c r="J8" s="197"/>
      <c r="K8" s="197"/>
    </row>
    <row r="9" spans="3:5" ht="13.5">
      <c r="C9" s="4" t="s">
        <v>104</v>
      </c>
      <c r="D9" s="135"/>
      <c r="E9" s="11"/>
    </row>
    <row r="10" spans="3:7" ht="17.25" customHeight="1">
      <c r="C10" s="6" t="s">
        <v>90</v>
      </c>
      <c r="D10" s="50">
        <v>9</v>
      </c>
      <c r="E10" s="10">
        <f>(D10/($D$13-$D$12)*100)</f>
        <v>4.455445544554455</v>
      </c>
      <c r="G10" s="50"/>
    </row>
    <row r="11" spans="3:7" ht="13.5">
      <c r="C11" s="5" t="s">
        <v>91</v>
      </c>
      <c r="D11" s="50">
        <v>193</v>
      </c>
      <c r="E11" s="10">
        <f>(D11/($D$13-$D$12)*100)</f>
        <v>95.54455445544554</v>
      </c>
      <c r="G11" s="50"/>
    </row>
    <row r="12" spans="3:7" ht="13.5">
      <c r="C12" s="5" t="s">
        <v>82</v>
      </c>
      <c r="D12" s="50">
        <v>11</v>
      </c>
      <c r="E12" s="10">
        <v>0</v>
      </c>
      <c r="G12" s="50"/>
    </row>
    <row r="13" spans="3:7" ht="13.5">
      <c r="C13" s="2" t="s">
        <v>81</v>
      </c>
      <c r="D13" s="50">
        <f>SUM(D10:D12)</f>
        <v>213</v>
      </c>
      <c r="E13" s="10">
        <f>SUM(E10:E11)</f>
        <v>99.99999999999999</v>
      </c>
      <c r="G13" s="50"/>
    </row>
    <row r="14" ht="13.5">
      <c r="D14" s="135"/>
    </row>
    <row r="15" spans="3:4" ht="13.5">
      <c r="C15" s="1" t="s">
        <v>105</v>
      </c>
      <c r="D15" s="135"/>
    </row>
    <row r="16" spans="3:5" ht="13.5">
      <c r="C16" s="2" t="s">
        <v>92</v>
      </c>
      <c r="D16" s="50">
        <v>12</v>
      </c>
      <c r="E16" s="10">
        <f>SUM(E13:E14)</f>
        <v>99.99999999999999</v>
      </c>
    </row>
    <row r="17" spans="3:5" ht="13.5">
      <c r="C17" s="2" t="s">
        <v>81</v>
      </c>
      <c r="D17" s="50">
        <v>12</v>
      </c>
      <c r="E17" s="10">
        <v>100</v>
      </c>
    </row>
    <row r="18" spans="3:5" ht="13.5">
      <c r="C18" s="5"/>
      <c r="D18" s="135"/>
      <c r="E18" s="12"/>
    </row>
    <row r="19" spans="3:5" ht="13.5">
      <c r="C19" s="121" t="s">
        <v>49</v>
      </c>
      <c r="D19" s="135"/>
      <c r="E19" s="13"/>
    </row>
    <row r="20" spans="3:5" ht="13.5">
      <c r="C20" s="2" t="s">
        <v>106</v>
      </c>
      <c r="D20" s="50">
        <v>2</v>
      </c>
      <c r="E20" s="10">
        <f>(D20/$D$23)*100</f>
        <v>16.666666666666664</v>
      </c>
    </row>
    <row r="21" spans="3:5" ht="13.5">
      <c r="C21" s="2" t="s">
        <v>84</v>
      </c>
      <c r="D21" s="50">
        <v>9</v>
      </c>
      <c r="E21" s="10">
        <f>(D21/$D$23)*100</f>
        <v>75</v>
      </c>
    </row>
    <row r="22" spans="3:5" ht="13.5">
      <c r="C22" s="2" t="s">
        <v>85</v>
      </c>
      <c r="D22" s="50">
        <v>1</v>
      </c>
      <c r="E22" s="10">
        <f>(D22/$D$23)*100</f>
        <v>8.333333333333332</v>
      </c>
    </row>
    <row r="23" spans="3:5" ht="13.5">
      <c r="C23" s="2" t="s">
        <v>81</v>
      </c>
      <c r="D23" s="50">
        <v>12</v>
      </c>
      <c r="E23" s="10">
        <f>(D23/$D$23)*100</f>
        <v>100</v>
      </c>
    </row>
    <row r="24" spans="3:5" ht="13.5">
      <c r="C24" s="5"/>
      <c r="D24" s="135"/>
      <c r="E24" s="12"/>
    </row>
    <row r="25" spans="3:4" ht="13.5">
      <c r="C25" s="1" t="s">
        <v>95</v>
      </c>
      <c r="D25" s="135"/>
    </row>
    <row r="26" spans="3:5" ht="13.5">
      <c r="C26" s="2" t="s">
        <v>96</v>
      </c>
      <c r="D26" s="50">
        <v>125</v>
      </c>
      <c r="E26" s="10">
        <f>(D26/($D$28)*100)</f>
        <v>62.189054726368155</v>
      </c>
    </row>
    <row r="27" spans="3:5" ht="13.5">
      <c r="C27" s="2" t="s">
        <v>97</v>
      </c>
      <c r="D27" s="50">
        <v>76</v>
      </c>
      <c r="E27" s="10">
        <f>(D27/($D$28)*100)</f>
        <v>37.81094527363184</v>
      </c>
    </row>
    <row r="28" spans="3:5" ht="13.5">
      <c r="C28" s="2" t="s">
        <v>81</v>
      </c>
      <c r="D28" s="50">
        <v>201</v>
      </c>
      <c r="E28" s="10">
        <f>(D28/($D$28)*100)</f>
        <v>100</v>
      </c>
    </row>
    <row r="29" spans="4:5" ht="13.5">
      <c r="D29" s="50"/>
      <c r="E29" s="10"/>
    </row>
    <row r="30" spans="3:4" ht="13.5">
      <c r="C30" s="121" t="s">
        <v>48</v>
      </c>
      <c r="D30" s="135"/>
    </row>
    <row r="31" spans="3:5" ht="13.5">
      <c r="C31" s="2" t="s">
        <v>83</v>
      </c>
      <c r="D31" s="53">
        <v>66</v>
      </c>
      <c r="E31" s="10">
        <f>(D31/($D$36-$D$35)*100)</f>
        <v>33.50253807106599</v>
      </c>
    </row>
    <row r="32" spans="3:5" ht="13.5">
      <c r="C32" s="2" t="s">
        <v>86</v>
      </c>
      <c r="D32" s="53">
        <v>124</v>
      </c>
      <c r="E32" s="10">
        <f>(D32/($D$36-$D$35)*100)</f>
        <v>62.944162436548226</v>
      </c>
    </row>
    <row r="33" spans="3:5" ht="13.5">
      <c r="C33" s="2" t="s">
        <v>87</v>
      </c>
      <c r="D33" s="53">
        <v>6</v>
      </c>
      <c r="E33" s="10">
        <f>(D33/($D$36-$D$35)*100)</f>
        <v>3.0456852791878175</v>
      </c>
    </row>
    <row r="34" spans="3:5" ht="13.5">
      <c r="C34" s="2" t="s">
        <v>88</v>
      </c>
      <c r="D34" s="53">
        <v>1</v>
      </c>
      <c r="E34" s="10">
        <f>(D34/($D$36-$D$35)*100)</f>
        <v>0.5076142131979695</v>
      </c>
    </row>
    <row r="35" spans="3:5" ht="13.5">
      <c r="C35" s="2" t="s">
        <v>82</v>
      </c>
      <c r="D35" s="53">
        <v>4</v>
      </c>
      <c r="E35" s="10">
        <v>0</v>
      </c>
    </row>
    <row r="36" spans="3:5" ht="13.5">
      <c r="C36" s="2" t="s">
        <v>81</v>
      </c>
      <c r="D36" s="53">
        <v>201</v>
      </c>
      <c r="E36" s="10">
        <f>SUM(E31:E34)</f>
        <v>100.00000000000001</v>
      </c>
    </row>
    <row r="37" spans="3:5" ht="13.5">
      <c r="C37" s="5"/>
      <c r="D37" s="135"/>
      <c r="E37" s="12"/>
    </row>
    <row r="38" spans="3:4" ht="13.5">
      <c r="C38" s="121" t="s">
        <v>50</v>
      </c>
      <c r="D38" s="135"/>
    </row>
    <row r="39" spans="3:5" ht="13.5">
      <c r="C39" s="5" t="s">
        <v>98</v>
      </c>
      <c r="D39" s="119">
        <v>82</v>
      </c>
      <c r="E39" s="12">
        <v>38.5</v>
      </c>
    </row>
    <row r="40" spans="3:10" ht="13.5">
      <c r="C40" s="5" t="s">
        <v>99</v>
      </c>
      <c r="D40" s="119">
        <v>37</v>
      </c>
      <c r="E40" s="12">
        <v>17.4</v>
      </c>
      <c r="F40" s="14"/>
      <c r="G40" s="14"/>
      <c r="H40" s="14"/>
      <c r="I40" s="14"/>
      <c r="J40" s="14"/>
    </row>
    <row r="41" spans="3:10" ht="13.5">
      <c r="C41" s="5" t="s">
        <v>100</v>
      </c>
      <c r="D41" s="119">
        <v>50</v>
      </c>
      <c r="E41" s="12">
        <v>23.5</v>
      </c>
      <c r="F41" s="14"/>
      <c r="G41" s="14"/>
      <c r="H41" s="14"/>
      <c r="I41" s="14"/>
      <c r="J41" s="14"/>
    </row>
    <row r="42" spans="3:5" ht="13.5">
      <c r="C42" s="5" t="s">
        <v>101</v>
      </c>
      <c r="D42" s="119">
        <v>19</v>
      </c>
      <c r="E42" s="12">
        <v>8.9</v>
      </c>
    </row>
    <row r="43" spans="3:10" ht="13.5">
      <c r="C43" s="5" t="s">
        <v>109</v>
      </c>
      <c r="D43" s="119">
        <v>25</v>
      </c>
      <c r="E43" s="12">
        <v>11.7</v>
      </c>
      <c r="F43" s="14"/>
      <c r="G43" s="14"/>
      <c r="H43" s="14"/>
      <c r="I43" s="14"/>
      <c r="J43" s="14"/>
    </row>
    <row r="44" spans="3:10" ht="15" thickBot="1">
      <c r="C44" s="32" t="s">
        <v>81</v>
      </c>
      <c r="D44" s="116">
        <v>213</v>
      </c>
      <c r="E44" s="34">
        <v>100</v>
      </c>
      <c r="F44" s="14"/>
      <c r="G44" s="14"/>
      <c r="H44" s="14"/>
      <c r="I44" s="14"/>
      <c r="J44" s="14"/>
    </row>
    <row r="45" spans="3:10" ht="27" customHeight="1">
      <c r="C45" s="199" t="s">
        <v>63</v>
      </c>
      <c r="D45" s="199"/>
      <c r="E45" s="199"/>
      <c r="F45" s="14"/>
      <c r="G45" s="14"/>
      <c r="H45" s="14"/>
      <c r="I45" s="14"/>
      <c r="J45" s="14"/>
    </row>
    <row r="46" spans="3:10" ht="13.5">
      <c r="C46" s="112" t="s">
        <v>56</v>
      </c>
      <c r="D46" s="111"/>
      <c r="E46" s="113"/>
      <c r="F46" s="14"/>
      <c r="G46" s="14"/>
      <c r="H46" s="14"/>
      <c r="I46" s="14"/>
      <c r="J46" s="14"/>
    </row>
    <row r="47" spans="3:10" ht="15" customHeight="1">
      <c r="C47" s="185" t="s">
        <v>57</v>
      </c>
      <c r="D47" s="186"/>
      <c r="E47" s="186"/>
      <c r="F47" s="14"/>
      <c r="G47" s="14"/>
      <c r="H47" s="14"/>
      <c r="I47" s="14"/>
      <c r="J47" s="14"/>
    </row>
    <row r="48" spans="3:5" ht="23.25" customHeight="1">
      <c r="C48" s="198" t="s">
        <v>51</v>
      </c>
      <c r="D48" s="198"/>
      <c r="E48" s="198"/>
    </row>
    <row r="49" spans="3:5" ht="13.5">
      <c r="C49" s="112" t="s">
        <v>58</v>
      </c>
      <c r="D49" s="193"/>
      <c r="E49" s="113"/>
    </row>
    <row r="50" spans="3:5" ht="13.5">
      <c r="C50" s="112" t="s">
        <v>59</v>
      </c>
      <c r="D50" s="111"/>
      <c r="E50" s="187"/>
    </row>
    <row r="51" spans="3:5" ht="13.5">
      <c r="C51" s="112" t="s">
        <v>60</v>
      </c>
      <c r="D51" s="111"/>
      <c r="E51" s="187"/>
    </row>
    <row r="52" spans="3:5" ht="13.5">
      <c r="C52" s="112" t="s">
        <v>61</v>
      </c>
      <c r="D52" s="111"/>
      <c r="E52" s="187"/>
    </row>
    <row r="53" spans="3:5" ht="13.5">
      <c r="C53" s="112" t="s">
        <v>62</v>
      </c>
      <c r="D53" s="111"/>
      <c r="E53" s="187"/>
    </row>
  </sheetData>
  <mergeCells count="4">
    <mergeCell ref="C1:E1"/>
    <mergeCell ref="I8:K8"/>
    <mergeCell ref="C48:E48"/>
    <mergeCell ref="C45:E45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Ixil,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14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31</v>
      </c>
      <c r="C5" s="118">
        <f>(B5/$B$7)*100</f>
        <v>40.25974025974026</v>
      </c>
    </row>
    <row r="6" spans="1:3" ht="13.5">
      <c r="A6" s="127" t="s">
        <v>80</v>
      </c>
      <c r="B6" s="126">
        <v>46</v>
      </c>
      <c r="C6" s="118">
        <f>(B6/$B$7)*100</f>
        <v>59.74025974025974</v>
      </c>
    </row>
    <row r="7" spans="1:3" ht="13.5">
      <c r="A7" s="114" t="s">
        <v>94</v>
      </c>
      <c r="B7" s="126">
        <v>77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10" ht="13.5">
      <c r="A10" s="6" t="s">
        <v>90</v>
      </c>
      <c r="B10" s="50">
        <v>1</v>
      </c>
      <c r="C10" s="156">
        <f>B10/($B$13-$B$12)*100</f>
        <v>1.4925373134328357</v>
      </c>
      <c r="D10" s="50"/>
      <c r="E10" s="151"/>
      <c r="F10" s="152"/>
      <c r="G10" s="153"/>
      <c r="H10" s="154"/>
      <c r="I10" s="152"/>
      <c r="J10" s="153"/>
    </row>
    <row r="11" spans="1:10" ht="13.5">
      <c r="A11" s="114" t="s">
        <v>91</v>
      </c>
      <c r="B11" s="50">
        <v>66</v>
      </c>
      <c r="C11" s="156">
        <f>B11/($B$13-$B$12)*100</f>
        <v>98.50746268656717</v>
      </c>
      <c r="D11" s="50"/>
      <c r="E11" s="151"/>
      <c r="F11" s="152"/>
      <c r="G11" s="153"/>
      <c r="H11" s="154"/>
      <c r="I11" s="152"/>
      <c r="J11" s="153"/>
    </row>
    <row r="12" spans="1:10" ht="13.5">
      <c r="A12" s="114" t="s">
        <v>82</v>
      </c>
      <c r="B12" s="50">
        <v>10</v>
      </c>
      <c r="C12" s="159">
        <v>0</v>
      </c>
      <c r="D12" s="50"/>
      <c r="E12" s="151"/>
      <c r="F12" s="152"/>
      <c r="G12" s="153"/>
      <c r="H12" s="154"/>
      <c r="I12" s="152"/>
      <c r="J12" s="153"/>
    </row>
    <row r="13" spans="1:10" ht="13.5">
      <c r="A13" s="114" t="s">
        <v>81</v>
      </c>
      <c r="B13" s="50">
        <f>SUM(B10:B12)</f>
        <v>77</v>
      </c>
      <c r="C13" s="159">
        <f>B13/$B$13*100</f>
        <v>100</v>
      </c>
      <c r="D13" s="50"/>
      <c r="E13" s="155"/>
      <c r="F13" s="155"/>
      <c r="G13" s="155"/>
      <c r="H13" s="155"/>
      <c r="I13" s="155"/>
      <c r="J13" s="155"/>
    </row>
    <row r="14" spans="1:10" ht="13.5">
      <c r="A14" s="114"/>
      <c r="B14" s="50"/>
      <c r="C14" s="122"/>
      <c r="D14" s="50"/>
      <c r="E14" s="155"/>
      <c r="F14" s="155"/>
      <c r="G14" s="155"/>
      <c r="H14" s="155"/>
      <c r="I14" s="155"/>
      <c r="J14" s="155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3</v>
      </c>
      <c r="C16" s="118">
        <f>B16/$B$17*100</f>
        <v>100</v>
      </c>
    </row>
    <row r="17" spans="1:3" ht="13.5">
      <c r="A17" s="114" t="s">
        <v>81</v>
      </c>
      <c r="B17" s="50">
        <v>3</v>
      </c>
      <c r="C17" s="118">
        <f>B17/$B$17*100</f>
        <v>100</v>
      </c>
    </row>
    <row r="18" spans="1:3" ht="13.5">
      <c r="A18" s="114"/>
      <c r="B18" s="50"/>
      <c r="C18" s="118"/>
    </row>
    <row r="19" spans="1:3" ht="13.5">
      <c r="A19" s="121" t="s">
        <v>49</v>
      </c>
      <c r="B19" s="120"/>
      <c r="C19" s="123"/>
    </row>
    <row r="20" spans="1:3" ht="13.5">
      <c r="A20" s="2" t="s">
        <v>84</v>
      </c>
      <c r="B20" s="50">
        <v>3</v>
      </c>
      <c r="C20" s="118">
        <f>B20/$B$21*100</f>
        <v>100</v>
      </c>
    </row>
    <row r="21" spans="1:4" ht="13.5">
      <c r="A21" s="2" t="s">
        <v>81</v>
      </c>
      <c r="B21" s="50">
        <v>3</v>
      </c>
      <c r="C21" s="118">
        <f>B21/$B$21*100</f>
        <v>100</v>
      </c>
      <c r="D21" t="s">
        <v>75</v>
      </c>
    </row>
    <row r="22" spans="1:3" ht="13.5">
      <c r="A22" s="114"/>
      <c r="C22" s="118"/>
    </row>
    <row r="23" spans="1:11" ht="13.5">
      <c r="A23" s="121" t="s">
        <v>95</v>
      </c>
      <c r="B23" s="120"/>
      <c r="C23" s="122"/>
      <c r="E23" s="155"/>
      <c r="F23" s="155"/>
      <c r="G23" s="155"/>
      <c r="H23" s="155"/>
      <c r="I23" s="155"/>
      <c r="J23" s="155"/>
      <c r="K23" s="155"/>
    </row>
    <row r="24" spans="1:11" ht="13.5">
      <c r="A24" s="114" t="s">
        <v>96</v>
      </c>
      <c r="B24" s="50">
        <v>38</v>
      </c>
      <c r="C24" s="118">
        <f>B24/B26*100</f>
        <v>52.054794520547944</v>
      </c>
      <c r="E24" s="151"/>
      <c r="F24" s="152"/>
      <c r="G24" s="153"/>
      <c r="H24" s="154"/>
      <c r="I24" s="152"/>
      <c r="J24" s="153"/>
      <c r="K24" s="155"/>
    </row>
    <row r="25" spans="1:11" ht="13.5">
      <c r="A25" s="114" t="s">
        <v>97</v>
      </c>
      <c r="B25" s="50">
        <v>35</v>
      </c>
      <c r="C25" s="118">
        <f>B25/B26*100</f>
        <v>47.94520547945205</v>
      </c>
      <c r="E25" s="155"/>
      <c r="F25" s="155"/>
      <c r="G25" s="155"/>
      <c r="H25" s="155"/>
      <c r="I25" s="155"/>
      <c r="J25" s="155"/>
      <c r="K25" s="155"/>
    </row>
    <row r="26" spans="1:3" ht="13.5">
      <c r="A26" s="114" t="s">
        <v>81</v>
      </c>
      <c r="B26" s="50">
        <v>73</v>
      </c>
      <c r="C26" s="118">
        <f>SUM(C24:C25)</f>
        <v>100</v>
      </c>
    </row>
    <row r="27" spans="1:3" ht="13.5">
      <c r="A27" s="114"/>
      <c r="B27" s="50"/>
      <c r="C27" s="118"/>
    </row>
    <row r="28" spans="1:3" ht="13.5">
      <c r="A28" s="121" t="s">
        <v>48</v>
      </c>
      <c r="B28" s="120"/>
      <c r="C28" s="118"/>
    </row>
    <row r="29" spans="1:5" ht="13.5">
      <c r="A29" s="114" t="s">
        <v>83</v>
      </c>
      <c r="B29" s="53">
        <v>36</v>
      </c>
      <c r="C29" s="118">
        <f>(B29/$B$32)*100</f>
        <v>49.31506849315068</v>
      </c>
      <c r="D29" s="2"/>
      <c r="E29" s="53"/>
    </row>
    <row r="30" spans="1:5" ht="13.5">
      <c r="A30" s="114" t="s">
        <v>86</v>
      </c>
      <c r="B30" s="53">
        <v>34</v>
      </c>
      <c r="C30" s="118">
        <f>(B30/$B$32)*100</f>
        <v>46.57534246575342</v>
      </c>
      <c r="D30" s="2"/>
      <c r="E30" s="53"/>
    </row>
    <row r="31" spans="1:5" ht="13.5">
      <c r="A31" s="114" t="s">
        <v>87</v>
      </c>
      <c r="B31" s="53">
        <v>3</v>
      </c>
      <c r="C31" s="118">
        <f>(B31/$B$32)*100</f>
        <v>4.10958904109589</v>
      </c>
      <c r="D31" s="2"/>
      <c r="E31" s="53"/>
    </row>
    <row r="32" spans="1:5" ht="13.5">
      <c r="A32" s="114" t="s">
        <v>81</v>
      </c>
      <c r="B32" s="53">
        <v>73</v>
      </c>
      <c r="C32" s="118">
        <f>(B32/$B$32)*100</f>
        <v>100</v>
      </c>
      <c r="D32" s="2"/>
      <c r="E32" s="53"/>
    </row>
    <row r="33" spans="1:3" ht="13.5">
      <c r="A33" s="114"/>
      <c r="B33" s="53"/>
      <c r="C33" s="118"/>
    </row>
    <row r="34" spans="1:3" ht="13.5">
      <c r="A34" s="121" t="s">
        <v>50</v>
      </c>
      <c r="B34" s="120"/>
      <c r="C34" s="23"/>
    </row>
    <row r="35" spans="1:3" ht="13.5">
      <c r="A35" s="114" t="s">
        <v>98</v>
      </c>
      <c r="B35" s="50">
        <v>61</v>
      </c>
      <c r="C35" s="118">
        <f aca="true" t="shared" si="0" ref="C35:C40">B35/$B$40*100</f>
        <v>79.22077922077922</v>
      </c>
    </row>
    <row r="36" spans="1:3" ht="13.5">
      <c r="A36" s="114" t="s">
        <v>99</v>
      </c>
      <c r="B36" s="50">
        <v>3</v>
      </c>
      <c r="C36" s="118">
        <f t="shared" si="0"/>
        <v>3.896103896103896</v>
      </c>
    </row>
    <row r="37" spans="1:3" ht="13.5">
      <c r="A37" s="114" t="s">
        <v>100</v>
      </c>
      <c r="B37" s="50">
        <v>1</v>
      </c>
      <c r="C37" s="118">
        <f t="shared" si="0"/>
        <v>1.2987012987012987</v>
      </c>
    </row>
    <row r="38" spans="1:3" ht="13.5">
      <c r="A38" s="114" t="s">
        <v>101</v>
      </c>
      <c r="B38" s="50">
        <v>11</v>
      </c>
      <c r="C38" s="118">
        <f t="shared" si="0"/>
        <v>14.285714285714285</v>
      </c>
    </row>
    <row r="39" spans="1:3" ht="13.5">
      <c r="A39" s="114" t="s">
        <v>109</v>
      </c>
      <c r="B39" s="50">
        <v>1</v>
      </c>
      <c r="C39" s="118">
        <f t="shared" si="0"/>
        <v>1.2987012987012987</v>
      </c>
    </row>
    <row r="40" spans="1:3" ht="15" thickBot="1">
      <c r="A40" s="117" t="s">
        <v>81</v>
      </c>
      <c r="B40" s="116">
        <v>77</v>
      </c>
      <c r="C40" s="115">
        <f t="shared" si="0"/>
        <v>100</v>
      </c>
    </row>
    <row r="41" spans="1:3" ht="27" customHeight="1">
      <c r="A41" s="199" t="s">
        <v>63</v>
      </c>
      <c r="B41" s="199"/>
      <c r="C41" s="199"/>
    </row>
    <row r="42" spans="1:3" ht="13.5">
      <c r="A42" s="112" t="s">
        <v>56</v>
      </c>
      <c r="B42" s="111"/>
      <c r="C42" s="113"/>
    </row>
    <row r="43" spans="1:5" s="155" customFormat="1" ht="18" customHeight="1">
      <c r="A43" s="185" t="s">
        <v>57</v>
      </c>
      <c r="B43" s="186"/>
      <c r="C43" s="186"/>
      <c r="E43" s="160"/>
    </row>
    <row r="44" spans="1:3" ht="25.5" customHeight="1">
      <c r="A44" s="198" t="s">
        <v>51</v>
      </c>
      <c r="B44" s="198"/>
      <c r="C44" s="198"/>
    </row>
    <row r="45" spans="1:3" ht="13.5">
      <c r="A45" s="112" t="s">
        <v>58</v>
      </c>
      <c r="B45" s="193"/>
      <c r="C45" s="113"/>
    </row>
    <row r="46" spans="1:3" ht="13.5">
      <c r="A46" s="112" t="s">
        <v>59</v>
      </c>
      <c r="B46" s="111"/>
      <c r="C46" s="187"/>
    </row>
    <row r="47" spans="1:3" ht="13.5">
      <c r="A47" s="112" t="s">
        <v>60</v>
      </c>
      <c r="B47" s="111"/>
      <c r="C47" s="187"/>
    </row>
    <row r="48" spans="1:3" ht="15" customHeight="1">
      <c r="A48" s="112" t="s">
        <v>61</v>
      </c>
      <c r="B48" s="111"/>
      <c r="C48" s="187"/>
    </row>
    <row r="49" spans="1:3" ht="13.5">
      <c r="A49" s="112" t="s">
        <v>62</v>
      </c>
      <c r="B49" s="111"/>
      <c r="C49" s="187"/>
    </row>
    <row r="54" ht="13.5">
      <c r="B54" s="111"/>
    </row>
  </sheetData>
  <mergeCells count="3">
    <mergeCell ref="A1:C1"/>
    <mergeCell ref="A44:C44"/>
    <mergeCell ref="A41:C41"/>
  </mergeCell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Jakalteko,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11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208</v>
      </c>
      <c r="C5" s="9">
        <v>48.7</v>
      </c>
      <c r="D5" s="39"/>
    </row>
    <row r="6" spans="1:3" ht="13.5">
      <c r="A6" s="3" t="s">
        <v>80</v>
      </c>
      <c r="B6" s="126">
        <v>192</v>
      </c>
      <c r="C6" s="9">
        <v>51.3</v>
      </c>
    </row>
    <row r="7" spans="1:3" ht="13.5">
      <c r="A7" s="2" t="s">
        <v>94</v>
      </c>
      <c r="B7" s="126">
        <v>400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6" t="s">
        <v>90</v>
      </c>
      <c r="B10" s="50">
        <v>1</v>
      </c>
      <c r="C10" s="10">
        <f>(B10/($B$13-$B$12)*100)</f>
        <v>0.25510204081632654</v>
      </c>
    </row>
    <row r="11" spans="1:3" ht="13.5">
      <c r="A11" s="5" t="s">
        <v>91</v>
      </c>
      <c r="B11" s="50">
        <v>391</v>
      </c>
      <c r="C11" s="10">
        <f>(B11/($B$13-$B$12)*100)</f>
        <v>99.74489795918367</v>
      </c>
    </row>
    <row r="12" spans="1:5" ht="13.5">
      <c r="A12" s="5" t="s">
        <v>82</v>
      </c>
      <c r="B12" s="50">
        <v>8</v>
      </c>
      <c r="C12" s="10">
        <v>0</v>
      </c>
      <c r="E12" s="50"/>
    </row>
    <row r="13" spans="1:5" ht="13.5">
      <c r="A13" s="2" t="s">
        <v>81</v>
      </c>
      <c r="B13" s="50">
        <v>400</v>
      </c>
      <c r="C13" s="10">
        <f>SUM(C10:C11)</f>
        <v>100</v>
      </c>
      <c r="E13" s="50"/>
    </row>
    <row r="14" ht="13.5">
      <c r="B14" s="135"/>
    </row>
    <row r="15" spans="1:2" ht="13.5">
      <c r="A15" s="1" t="s">
        <v>105</v>
      </c>
      <c r="B15" s="135"/>
    </row>
    <row r="16" spans="1:4" ht="13.5">
      <c r="A16" s="2" t="s">
        <v>76</v>
      </c>
      <c r="B16" s="50">
        <v>19</v>
      </c>
      <c r="C16" s="10">
        <f>(B16/$B$18)*100</f>
        <v>90.47619047619048</v>
      </c>
      <c r="D16" s="50"/>
    </row>
    <row r="17" spans="1:4" ht="13.5">
      <c r="A17" s="2" t="s">
        <v>93</v>
      </c>
      <c r="B17" s="50">
        <v>2</v>
      </c>
      <c r="C17" s="10">
        <f>(B17/$B$18)*100</f>
        <v>9.523809523809524</v>
      </c>
      <c r="D17" s="50"/>
    </row>
    <row r="18" spans="1:3" ht="13.5">
      <c r="A18" s="2" t="s">
        <v>81</v>
      </c>
      <c r="B18" s="50">
        <v>21</v>
      </c>
      <c r="C18" s="10">
        <f>(B18/$B$18)*100</f>
        <v>100</v>
      </c>
    </row>
    <row r="20" spans="1:3" ht="13.5">
      <c r="A20" s="121" t="s">
        <v>49</v>
      </c>
      <c r="B20" s="135"/>
      <c r="C20" s="13"/>
    </row>
    <row r="21" spans="1:3" ht="13.5">
      <c r="A21" s="2" t="s">
        <v>83</v>
      </c>
      <c r="B21" s="50">
        <v>1</v>
      </c>
      <c r="C21" s="10">
        <f>(B21/$B$24)*100</f>
        <v>4.761904761904762</v>
      </c>
    </row>
    <row r="22" spans="1:3" ht="13.5">
      <c r="A22" s="2" t="s">
        <v>84</v>
      </c>
      <c r="B22" s="50">
        <v>14</v>
      </c>
      <c r="C22" s="10">
        <f>(B22/$B$24)*100</f>
        <v>66.66666666666666</v>
      </c>
    </row>
    <row r="23" spans="1:3" ht="13.5">
      <c r="A23" s="2" t="s">
        <v>85</v>
      </c>
      <c r="B23" s="50">
        <v>6</v>
      </c>
      <c r="C23" s="10">
        <f>(B23/$B$24)*100</f>
        <v>28.57142857142857</v>
      </c>
    </row>
    <row r="24" spans="1:3" ht="13.5">
      <c r="A24" s="2" t="s">
        <v>81</v>
      </c>
      <c r="B24" s="50">
        <v>21</v>
      </c>
      <c r="C24" s="10">
        <f>(B24/$B$24)*100</f>
        <v>100</v>
      </c>
    </row>
    <row r="25" spans="1:3" ht="13.5">
      <c r="A25" s="5"/>
      <c r="B25" s="135"/>
      <c r="C25" s="12"/>
    </row>
    <row r="26" spans="1:2" ht="13.5">
      <c r="A26" s="1" t="s">
        <v>95</v>
      </c>
      <c r="B26" s="135"/>
    </row>
    <row r="27" spans="1:4" ht="13.5">
      <c r="A27" s="2" t="s">
        <v>96</v>
      </c>
      <c r="B27" s="50">
        <v>228</v>
      </c>
      <c r="C27" s="10">
        <f>(B27/$B$29)*100</f>
        <v>60.15831134564644</v>
      </c>
      <c r="D27" s="50"/>
    </row>
    <row r="28" spans="1:4" ht="13.5">
      <c r="A28" s="2" t="s">
        <v>97</v>
      </c>
      <c r="B28" s="50">
        <v>151</v>
      </c>
      <c r="C28" s="10">
        <f>(B28/$B$29)*100</f>
        <v>39.84168865435356</v>
      </c>
      <c r="D28" s="50"/>
    </row>
    <row r="29" spans="1:4" ht="13.5">
      <c r="A29" s="2" t="s">
        <v>81</v>
      </c>
      <c r="B29" s="50">
        <v>379</v>
      </c>
      <c r="C29" s="10">
        <f>(B29/$B$29)*100</f>
        <v>100</v>
      </c>
      <c r="D29" s="50"/>
    </row>
    <row r="30" spans="2:3" ht="13.5">
      <c r="B30" s="50"/>
      <c r="C30" s="10"/>
    </row>
    <row r="31" spans="1:2" ht="13.5">
      <c r="A31" s="121" t="s">
        <v>48</v>
      </c>
      <c r="B31" s="135"/>
    </row>
    <row r="32" spans="1:3" ht="13.5">
      <c r="A32" s="2" t="s">
        <v>83</v>
      </c>
      <c r="B32" s="53">
        <v>148</v>
      </c>
      <c r="C32" s="10">
        <f>(B32/($B$37-$B$36)*100)</f>
        <v>39.15343915343915</v>
      </c>
    </row>
    <row r="33" spans="1:3" ht="13.5">
      <c r="A33" s="2" t="s">
        <v>86</v>
      </c>
      <c r="B33" s="53">
        <v>211</v>
      </c>
      <c r="C33" s="10">
        <f>(B33/($B$37-$B$36)*100)</f>
        <v>55.82010582010582</v>
      </c>
    </row>
    <row r="34" spans="1:3" ht="13.5">
      <c r="A34" s="2" t="s">
        <v>87</v>
      </c>
      <c r="B34" s="53">
        <v>15</v>
      </c>
      <c r="C34" s="10">
        <f>(B34/($B$37-$B$36)*100)</f>
        <v>3.968253968253968</v>
      </c>
    </row>
    <row r="35" spans="1:3" ht="13.5">
      <c r="A35" s="2" t="s">
        <v>88</v>
      </c>
      <c r="B35" s="53">
        <v>4</v>
      </c>
      <c r="C35" s="10">
        <f>(B35/($B$37-$B$36)*100)</f>
        <v>1.0582010582010581</v>
      </c>
    </row>
    <row r="36" spans="1:3" ht="13.5">
      <c r="A36" s="2" t="s">
        <v>82</v>
      </c>
      <c r="B36" s="53">
        <v>1</v>
      </c>
      <c r="C36" s="10">
        <v>0</v>
      </c>
    </row>
    <row r="37" spans="1:3" ht="13.5">
      <c r="A37" s="2" t="s">
        <v>81</v>
      </c>
      <c r="B37" s="53">
        <v>379</v>
      </c>
      <c r="C37" s="10">
        <f>SUM(C32:C35)</f>
        <v>100</v>
      </c>
    </row>
    <row r="38" spans="2:3" ht="13.5">
      <c r="B38" s="53"/>
      <c r="C38" s="10"/>
    </row>
    <row r="39" spans="1:2" ht="13.5">
      <c r="A39" s="121" t="s">
        <v>50</v>
      </c>
      <c r="B39" s="135"/>
    </row>
    <row r="40" spans="1:3" ht="13.5">
      <c r="A40" s="5" t="s">
        <v>98</v>
      </c>
      <c r="B40" s="119">
        <v>377</v>
      </c>
      <c r="C40" s="12">
        <v>94.2</v>
      </c>
    </row>
    <row r="41" spans="1:3" ht="13.5">
      <c r="A41" s="5" t="s">
        <v>99</v>
      </c>
      <c r="B41" s="119">
        <v>10</v>
      </c>
      <c r="C41" s="12">
        <v>2.5</v>
      </c>
    </row>
    <row r="42" spans="1:8" ht="13.5">
      <c r="A42" s="5" t="s">
        <v>100</v>
      </c>
      <c r="B42" s="119">
        <v>6</v>
      </c>
      <c r="C42" s="12">
        <v>1.5</v>
      </c>
      <c r="D42" s="14"/>
      <c r="E42" s="14"/>
      <c r="F42" s="14"/>
      <c r="G42" s="14"/>
      <c r="H42" s="14"/>
    </row>
    <row r="43" spans="1:8" ht="13.5">
      <c r="A43" s="5" t="s">
        <v>101</v>
      </c>
      <c r="B43" s="119">
        <v>5</v>
      </c>
      <c r="C43" s="12">
        <v>1.2</v>
      </c>
      <c r="D43" s="14"/>
      <c r="E43" s="14"/>
      <c r="F43" s="14"/>
      <c r="G43" s="14"/>
      <c r="H43" s="14"/>
    </row>
    <row r="44" spans="1:3" ht="13.5">
      <c r="A44" s="5" t="s">
        <v>109</v>
      </c>
      <c r="B44" s="119">
        <v>2</v>
      </c>
      <c r="C44" s="12">
        <v>0.5</v>
      </c>
    </row>
    <row r="45" spans="1:8" ht="15" thickBot="1">
      <c r="A45" s="32" t="s">
        <v>81</v>
      </c>
      <c r="B45" s="116">
        <v>400</v>
      </c>
      <c r="C45" s="34">
        <v>100</v>
      </c>
      <c r="D45" s="14"/>
      <c r="E45" s="14"/>
      <c r="F45" s="14"/>
      <c r="G45" s="14"/>
      <c r="H45" s="14"/>
    </row>
    <row r="46" spans="1:8" ht="27" customHeight="1">
      <c r="A46" s="199" t="s">
        <v>63</v>
      </c>
      <c r="B46" s="199"/>
      <c r="C46" s="199"/>
      <c r="D46" s="14"/>
      <c r="E46" s="14"/>
      <c r="F46" s="14"/>
      <c r="G46" s="14"/>
      <c r="H46" s="14"/>
    </row>
    <row r="47" spans="1:8" ht="13.5">
      <c r="A47" s="112" t="s">
        <v>56</v>
      </c>
      <c r="B47" s="111"/>
      <c r="C47" s="113"/>
      <c r="D47" s="14"/>
      <c r="E47" s="14"/>
      <c r="F47" s="14"/>
      <c r="G47" s="14"/>
      <c r="H47" s="14"/>
    </row>
    <row r="48" spans="1:8" ht="15" customHeight="1">
      <c r="A48" s="185" t="s">
        <v>57</v>
      </c>
      <c r="B48" s="186"/>
      <c r="C48" s="186"/>
      <c r="D48" s="14"/>
      <c r="E48" s="14"/>
      <c r="F48" s="14"/>
      <c r="G48" s="14"/>
      <c r="H48" s="14"/>
    </row>
    <row r="49" spans="1:8" ht="23.25" customHeight="1">
      <c r="A49" s="198" t="s">
        <v>51</v>
      </c>
      <c r="B49" s="198"/>
      <c r="C49" s="198"/>
      <c r="D49" s="14"/>
      <c r="E49" s="14"/>
      <c r="F49" s="14"/>
      <c r="G49" s="14"/>
      <c r="H49" s="14"/>
    </row>
    <row r="50" spans="1:3" ht="13.5">
      <c r="A50" s="112" t="s">
        <v>58</v>
      </c>
      <c r="B50" s="193"/>
      <c r="C50" s="113"/>
    </row>
    <row r="51" spans="1:3" ht="13.5">
      <c r="A51" s="112" t="s">
        <v>59</v>
      </c>
      <c r="B51" s="111"/>
      <c r="C51" s="187"/>
    </row>
    <row r="52" spans="1:3" ht="13.5">
      <c r="A52" s="112" t="s">
        <v>60</v>
      </c>
      <c r="B52" s="111"/>
      <c r="C52" s="187"/>
    </row>
    <row r="53" spans="1:3" ht="13.5">
      <c r="A53" s="112" t="s">
        <v>61</v>
      </c>
      <c r="B53" s="111"/>
      <c r="C53" s="187"/>
    </row>
    <row r="54" spans="1:3" ht="13.5">
      <c r="A54" s="112" t="s">
        <v>62</v>
      </c>
      <c r="B54" s="111"/>
      <c r="C54" s="187"/>
    </row>
  </sheetData>
  <mergeCells count="4">
    <mergeCell ref="A1:C1"/>
    <mergeCell ref="G8:I8"/>
    <mergeCell ref="A49:C49"/>
    <mergeCell ref="A46:C46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0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Kaqchikel,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16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66</v>
      </c>
      <c r="C5" s="10">
        <f>(B5/$B$7)*100</f>
        <v>62.857142857142854</v>
      </c>
    </row>
    <row r="6" spans="1:3" ht="13.5">
      <c r="A6" s="127" t="s">
        <v>80</v>
      </c>
      <c r="B6" s="126">
        <v>39</v>
      </c>
      <c r="C6" s="10">
        <f>(B6/$B$7)*100</f>
        <v>37.142857142857146</v>
      </c>
    </row>
    <row r="7" spans="1:3" ht="13.5">
      <c r="A7" s="114" t="s">
        <v>94</v>
      </c>
      <c r="B7" s="126">
        <v>105</v>
      </c>
      <c r="C7" s="10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138">
        <v>99</v>
      </c>
      <c r="C10" s="118">
        <f>(B10/($B$12-$B$11)*100)</f>
        <v>100</v>
      </c>
      <c r="D10" s="50"/>
      <c r="E10" s="2"/>
      <c r="F10" s="50"/>
    </row>
    <row r="11" spans="1:6" ht="13.5">
      <c r="A11" s="114" t="s">
        <v>82</v>
      </c>
      <c r="B11" s="138">
        <v>6</v>
      </c>
      <c r="C11" s="10">
        <v>0</v>
      </c>
      <c r="D11" s="50"/>
      <c r="E11" s="2"/>
      <c r="F11" s="50"/>
    </row>
    <row r="12" spans="1:6" ht="13.5">
      <c r="A12" s="114" t="s">
        <v>81</v>
      </c>
      <c r="B12" s="138">
        <f>SUM(B10:B11)</f>
        <v>105</v>
      </c>
      <c r="C12" s="118">
        <f>SUM(C10:C10)</f>
        <v>100</v>
      </c>
      <c r="D12" s="50"/>
      <c r="E12" s="2"/>
      <c r="F12" s="50"/>
    </row>
    <row r="13" spans="1:3" ht="13.5">
      <c r="A13" s="114"/>
      <c r="B13" s="120"/>
      <c r="C13" s="122"/>
    </row>
    <row r="14" spans="1:3" ht="13.5">
      <c r="A14" s="121" t="s">
        <v>105</v>
      </c>
      <c r="B14" s="120"/>
      <c r="C14" s="122"/>
    </row>
    <row r="15" spans="1:3" ht="13.5">
      <c r="A15" s="114" t="s">
        <v>76</v>
      </c>
      <c r="B15" s="50">
        <v>1</v>
      </c>
      <c r="C15" s="118">
        <f>B15/$B$17*100</f>
        <v>16.666666666666664</v>
      </c>
    </row>
    <row r="16" spans="1:3" ht="13.5">
      <c r="A16" s="114" t="s">
        <v>93</v>
      </c>
      <c r="B16" s="50">
        <v>5</v>
      </c>
      <c r="C16" s="118">
        <f>B16/$B$17*100</f>
        <v>83.33333333333334</v>
      </c>
    </row>
    <row r="17" spans="1:3" ht="13.5">
      <c r="A17" s="114" t="s">
        <v>81</v>
      </c>
      <c r="B17" s="50">
        <v>6</v>
      </c>
      <c r="C17" s="118">
        <f>B17/$B$17*100</f>
        <v>100</v>
      </c>
    </row>
    <row r="18" spans="1:3" ht="13.5">
      <c r="A18" s="114"/>
      <c r="B18" s="138"/>
      <c r="C18" s="118"/>
    </row>
    <row r="19" spans="1:3" ht="13.5">
      <c r="A19" s="121" t="s">
        <v>49</v>
      </c>
      <c r="B19" s="120"/>
      <c r="C19" s="123"/>
    </row>
    <row r="20" spans="1:3" ht="13.5">
      <c r="A20" s="114" t="s">
        <v>15</v>
      </c>
      <c r="B20" s="191">
        <v>3</v>
      </c>
      <c r="C20" s="118">
        <f>(B20/$B$22)*100</f>
        <v>50</v>
      </c>
    </row>
    <row r="21" spans="1:3" ht="13.5">
      <c r="A21" s="114" t="s">
        <v>84</v>
      </c>
      <c r="B21" s="191">
        <v>3</v>
      </c>
      <c r="C21" s="118">
        <f>(B21/$B$22)*100</f>
        <v>50</v>
      </c>
    </row>
    <row r="22" spans="1:3" ht="13.5">
      <c r="A22" s="114" t="s">
        <v>81</v>
      </c>
      <c r="B22" s="192">
        <f>SUM(B20:B21)</f>
        <v>6</v>
      </c>
      <c r="C22" s="118">
        <f>(B22/$B$22)*100</f>
        <v>100</v>
      </c>
    </row>
    <row r="23" spans="1:3" ht="13.5">
      <c r="A23" s="114"/>
      <c r="C23" s="122"/>
    </row>
    <row r="24" spans="1:3" ht="13.5">
      <c r="A24" s="121" t="s">
        <v>95</v>
      </c>
      <c r="B24" s="120"/>
      <c r="C24" s="122"/>
    </row>
    <row r="25" spans="1:3" ht="13.5">
      <c r="A25" s="114" t="s">
        <v>96</v>
      </c>
      <c r="B25" s="50">
        <v>70</v>
      </c>
      <c r="C25" s="118">
        <f>(B25/($B$27)*100)</f>
        <v>72.16494845360825</v>
      </c>
    </row>
    <row r="26" spans="1:3" ht="13.5">
      <c r="A26" s="114" t="s">
        <v>97</v>
      </c>
      <c r="B26" s="50">
        <v>27</v>
      </c>
      <c r="C26" s="118">
        <f>(B26/($B$27)*100)</f>
        <v>27.835051546391753</v>
      </c>
    </row>
    <row r="27" spans="1:3" ht="13.5">
      <c r="A27" s="114" t="s">
        <v>81</v>
      </c>
      <c r="B27" s="50">
        <v>97</v>
      </c>
      <c r="C27" s="118">
        <f>(B27/($B$27)*100)</f>
        <v>100</v>
      </c>
    </row>
    <row r="28" spans="1:3" ht="13.5">
      <c r="A28" s="114"/>
      <c r="B28" s="138"/>
      <c r="C28" s="118"/>
    </row>
    <row r="29" spans="1:3" ht="13.5">
      <c r="A29" s="121" t="s">
        <v>48</v>
      </c>
      <c r="B29" s="120"/>
      <c r="C29" s="122"/>
    </row>
    <row r="30" spans="1:3" ht="13.5">
      <c r="A30" s="114" t="s">
        <v>83</v>
      </c>
      <c r="B30" s="53">
        <v>27</v>
      </c>
      <c r="C30" s="118">
        <f>(B30/($B$34)*100)</f>
        <v>27.835051546391753</v>
      </c>
    </row>
    <row r="31" spans="1:3" ht="13.5">
      <c r="A31" s="114" t="s">
        <v>86</v>
      </c>
      <c r="B31" s="53">
        <v>50</v>
      </c>
      <c r="C31" s="118">
        <f>(B31/($B$34)*100)</f>
        <v>51.546391752577314</v>
      </c>
    </row>
    <row r="32" spans="1:3" ht="13.5">
      <c r="A32" s="114" t="s">
        <v>87</v>
      </c>
      <c r="B32" s="53">
        <v>7</v>
      </c>
      <c r="C32" s="118">
        <f>(B32/($B$34)*100)</f>
        <v>7.216494845360824</v>
      </c>
    </row>
    <row r="33" spans="1:3" ht="13.5">
      <c r="A33" s="114" t="s">
        <v>88</v>
      </c>
      <c r="B33" s="53">
        <v>13</v>
      </c>
      <c r="C33" s="118">
        <f>(B33/($B$34)*100)</f>
        <v>13.402061855670103</v>
      </c>
    </row>
    <row r="34" spans="1:3" ht="13.5">
      <c r="A34" s="114" t="s">
        <v>81</v>
      </c>
      <c r="B34" s="53">
        <v>97</v>
      </c>
      <c r="C34" s="118">
        <f>(B34/($B$34)*100)</f>
        <v>100</v>
      </c>
    </row>
    <row r="35" spans="1:3" ht="13.5">
      <c r="A35" s="114"/>
      <c r="B35" s="120"/>
      <c r="C35" s="122"/>
    </row>
    <row r="36" spans="1:3" ht="13.5">
      <c r="A36" s="121" t="s">
        <v>50</v>
      </c>
      <c r="B36" s="120"/>
      <c r="C36" s="122"/>
    </row>
    <row r="37" spans="1:3" ht="13.5">
      <c r="A37" s="114" t="s">
        <v>98</v>
      </c>
      <c r="B37" s="119">
        <v>48</v>
      </c>
      <c r="C37" s="118">
        <f aca="true" t="shared" si="0" ref="C37:C42">(B37/$B$42)*100</f>
        <v>45.714285714285715</v>
      </c>
    </row>
    <row r="38" spans="1:3" ht="13.5">
      <c r="A38" s="114" t="s">
        <v>99</v>
      </c>
      <c r="B38" s="119">
        <v>13</v>
      </c>
      <c r="C38" s="118">
        <f t="shared" si="0"/>
        <v>12.380952380952381</v>
      </c>
    </row>
    <row r="39" spans="1:3" ht="13.5">
      <c r="A39" s="114" t="s">
        <v>100</v>
      </c>
      <c r="B39" s="119">
        <v>17</v>
      </c>
      <c r="C39" s="118">
        <f t="shared" si="0"/>
        <v>16.19047619047619</v>
      </c>
    </row>
    <row r="40" spans="1:3" ht="13.5">
      <c r="A40" s="114" t="s">
        <v>101</v>
      </c>
      <c r="B40" s="119">
        <v>22</v>
      </c>
      <c r="C40" s="118">
        <f t="shared" si="0"/>
        <v>20.952380952380953</v>
      </c>
    </row>
    <row r="41" spans="1:3" ht="13.5">
      <c r="A41" s="114" t="s">
        <v>109</v>
      </c>
      <c r="B41" s="119">
        <v>5</v>
      </c>
      <c r="C41" s="118">
        <f t="shared" si="0"/>
        <v>4.761904761904762</v>
      </c>
    </row>
    <row r="42" spans="1:3" ht="15" thickBot="1">
      <c r="A42" s="117" t="s">
        <v>81</v>
      </c>
      <c r="B42" s="116">
        <v>105</v>
      </c>
      <c r="C42" s="115">
        <f t="shared" si="0"/>
        <v>100</v>
      </c>
    </row>
    <row r="43" spans="1:3" ht="27" customHeight="1">
      <c r="A43" s="199" t="s">
        <v>63</v>
      </c>
      <c r="B43" s="199"/>
      <c r="C43" s="199"/>
    </row>
    <row r="44" spans="1:3" ht="13.5">
      <c r="A44" s="112" t="s">
        <v>56</v>
      </c>
      <c r="B44" s="111"/>
      <c r="C44" s="113"/>
    </row>
    <row r="45" spans="1:3" ht="15" customHeight="1">
      <c r="A45" s="185" t="s">
        <v>57</v>
      </c>
      <c r="B45" s="186"/>
      <c r="C45" s="186"/>
    </row>
    <row r="46" spans="1:3" ht="22.5" customHeight="1">
      <c r="A46" s="198" t="s">
        <v>51</v>
      </c>
      <c r="B46" s="198"/>
      <c r="C46" s="198"/>
    </row>
    <row r="47" spans="1:3" ht="13.5">
      <c r="A47" s="112" t="s">
        <v>58</v>
      </c>
      <c r="B47" s="193"/>
      <c r="C47" s="113"/>
    </row>
    <row r="48" spans="1:3" ht="13.5">
      <c r="A48" s="112" t="s">
        <v>59</v>
      </c>
      <c r="B48" s="111"/>
      <c r="C48" s="187"/>
    </row>
    <row r="49" spans="1:3" ht="13.5">
      <c r="A49" s="112" t="s">
        <v>60</v>
      </c>
      <c r="B49" s="111"/>
      <c r="C49" s="187"/>
    </row>
    <row r="50" spans="1:3" ht="13.5">
      <c r="A50" s="112" t="s">
        <v>61</v>
      </c>
      <c r="B50" s="111"/>
      <c r="C50" s="187"/>
    </row>
    <row r="51" spans="1:3" ht="13.5">
      <c r="A51" s="112" t="s">
        <v>62</v>
      </c>
      <c r="B51" s="111"/>
      <c r="C51" s="187"/>
    </row>
  </sheetData>
  <mergeCells count="3">
    <mergeCell ref="A1:C1"/>
    <mergeCell ref="A46:C46"/>
    <mergeCell ref="A43:C43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0.8515625" style="9" customWidth="1"/>
  </cols>
  <sheetData>
    <row r="1" spans="1:4" ht="17.25" customHeight="1">
      <c r="A1" s="202" t="s">
        <v>89</v>
      </c>
      <c r="B1" s="202"/>
      <c r="C1" s="202"/>
      <c r="D1" s="8"/>
    </row>
    <row r="2" spans="1:3" ht="11.25" customHeight="1" thickBot="1">
      <c r="A2" s="16"/>
      <c r="B2" s="17"/>
      <c r="C2" s="17"/>
    </row>
    <row r="3" spans="1:3" ht="15" thickBot="1">
      <c r="A3" s="31" t="s">
        <v>78</v>
      </c>
      <c r="B3" s="15">
        <v>2005</v>
      </c>
      <c r="C3" s="15" t="s">
        <v>102</v>
      </c>
    </row>
    <row r="4" spans="1:3" ht="13.5">
      <c r="A4" s="1" t="s">
        <v>103</v>
      </c>
      <c r="B4" s="54"/>
      <c r="C4" s="10"/>
    </row>
    <row r="5" spans="1:3" ht="13.5">
      <c r="A5" s="3" t="s">
        <v>79</v>
      </c>
      <c r="B5" s="57">
        <v>85</v>
      </c>
      <c r="C5" s="10">
        <f>(B5/$B$7)*100</f>
        <v>54.14012738853503</v>
      </c>
    </row>
    <row r="6" spans="1:3" ht="13.5">
      <c r="A6" s="3" t="s">
        <v>80</v>
      </c>
      <c r="B6" s="57">
        <v>72</v>
      </c>
      <c r="C6" s="10">
        <f>(B6/$B$7)*100</f>
        <v>45.85987261146497</v>
      </c>
    </row>
    <row r="7" spans="1:3" ht="13.5">
      <c r="A7" s="2" t="s">
        <v>94</v>
      </c>
      <c r="B7" s="57">
        <v>157</v>
      </c>
      <c r="C7" s="10">
        <f>(B7/$B$7)*100</f>
        <v>100</v>
      </c>
    </row>
    <row r="8" ht="4.5" customHeight="1">
      <c r="B8" s="49"/>
    </row>
    <row r="9" spans="1:3" ht="13.5">
      <c r="A9" s="4" t="s">
        <v>104</v>
      </c>
      <c r="B9" s="55"/>
      <c r="C9" s="11"/>
    </row>
    <row r="10" spans="1:3" ht="13.5">
      <c r="A10" s="6" t="s">
        <v>90</v>
      </c>
      <c r="B10" s="7">
        <v>20</v>
      </c>
      <c r="C10" s="10">
        <f>(B10/($B$13-$B$12)*100)</f>
        <v>13.333333333333334</v>
      </c>
    </row>
    <row r="11" spans="1:3" ht="13.5">
      <c r="A11" s="5" t="s">
        <v>91</v>
      </c>
      <c r="B11" s="49">
        <v>130</v>
      </c>
      <c r="C11" s="10">
        <f>(B11/($B$13-$B$12)*100)</f>
        <v>86.66666666666667</v>
      </c>
    </row>
    <row r="12" spans="1:3" ht="13.5">
      <c r="A12" s="2" t="s">
        <v>82</v>
      </c>
      <c r="B12" s="49">
        <v>7</v>
      </c>
      <c r="C12" s="10">
        <v>0</v>
      </c>
    </row>
    <row r="13" spans="1:3" ht="13.5">
      <c r="A13" s="2" t="s">
        <v>81</v>
      </c>
      <c r="B13" s="49">
        <v>157</v>
      </c>
      <c r="C13" s="10">
        <f>SUM(C10:C11)</f>
        <v>100</v>
      </c>
    </row>
    <row r="14" ht="6" customHeight="1">
      <c r="B14" s="49"/>
    </row>
    <row r="15" spans="1:2" ht="13.5">
      <c r="A15" s="1" t="s">
        <v>105</v>
      </c>
      <c r="B15" s="54"/>
    </row>
    <row r="16" spans="1:3" ht="13.5">
      <c r="A16" s="2" t="s">
        <v>92</v>
      </c>
      <c r="B16" s="49">
        <v>17</v>
      </c>
      <c r="C16" s="10">
        <f>(B16/($B$19-$B$18)*100)</f>
        <v>68</v>
      </c>
    </row>
    <row r="17" spans="1:3" ht="13.5">
      <c r="A17" s="2" t="s">
        <v>93</v>
      </c>
      <c r="B17" s="49">
        <v>8</v>
      </c>
      <c r="C17" s="10">
        <f>(B17/($B$19-$B$18)*100)</f>
        <v>32</v>
      </c>
    </row>
    <row r="18" spans="1:3" ht="13.5">
      <c r="A18" s="2" t="s">
        <v>82</v>
      </c>
      <c r="B18" s="49">
        <v>1</v>
      </c>
      <c r="C18" s="10">
        <v>0</v>
      </c>
    </row>
    <row r="19" spans="1:3" ht="13.5">
      <c r="A19" s="2" t="s">
        <v>81</v>
      </c>
      <c r="B19" s="49">
        <f>SUM(B16:B18)</f>
        <v>26</v>
      </c>
      <c r="C19" s="10">
        <f>SUM(C16:C17)</f>
        <v>100</v>
      </c>
    </row>
    <row r="20" ht="6.75" customHeight="1">
      <c r="B20" s="49"/>
    </row>
    <row r="21" spans="1:3" ht="13.5">
      <c r="A21" s="121" t="s">
        <v>49</v>
      </c>
      <c r="B21"/>
      <c r="C21" s="13"/>
    </row>
    <row r="22" spans="1:3" ht="13.5">
      <c r="A22" s="2" t="s">
        <v>83</v>
      </c>
      <c r="B22" s="49">
        <v>8</v>
      </c>
      <c r="C22" s="10">
        <f>(B22/$B$25)*100</f>
        <v>33.33333333333333</v>
      </c>
    </row>
    <row r="23" spans="1:3" ht="13.5">
      <c r="A23" s="2" t="s">
        <v>84</v>
      </c>
      <c r="B23" s="49">
        <v>13</v>
      </c>
      <c r="C23" s="10">
        <f>(B23/$B$25)*100</f>
        <v>54.166666666666664</v>
      </c>
    </row>
    <row r="24" spans="1:3" ht="13.5">
      <c r="A24" s="2" t="s">
        <v>85</v>
      </c>
      <c r="B24" s="49">
        <v>3</v>
      </c>
      <c r="C24" s="10">
        <f>(B24/$B$25)*100</f>
        <v>12.5</v>
      </c>
    </row>
    <row r="25" spans="1:3" ht="13.5">
      <c r="A25" s="2" t="s">
        <v>81</v>
      </c>
      <c r="B25" s="49">
        <v>24</v>
      </c>
      <c r="C25" s="10">
        <f>(B25/$B$25)*100</f>
        <v>100</v>
      </c>
    </row>
    <row r="26" spans="2:3" ht="5.25" customHeight="1">
      <c r="B26" s="49"/>
      <c r="C26" s="10"/>
    </row>
    <row r="27" spans="1:2" ht="13.5">
      <c r="A27" s="1" t="s">
        <v>95</v>
      </c>
      <c r="B27" s="54"/>
    </row>
    <row r="28" spans="1:3" ht="13.5">
      <c r="A28" s="2" t="s">
        <v>96</v>
      </c>
      <c r="B28" s="49">
        <v>99</v>
      </c>
      <c r="C28" s="10">
        <f>(B28/($B$31-$B$30)*100)</f>
        <v>79.83870967741935</v>
      </c>
    </row>
    <row r="29" spans="1:3" ht="13.5">
      <c r="A29" s="2" t="s">
        <v>97</v>
      </c>
      <c r="B29" s="49">
        <v>25</v>
      </c>
      <c r="C29" s="10">
        <f>(B29/($B$31-$B$30)*100)</f>
        <v>20.161290322580644</v>
      </c>
    </row>
    <row r="30" spans="1:3" ht="13.5">
      <c r="A30" s="2" t="s">
        <v>82</v>
      </c>
      <c r="B30" s="49">
        <v>1</v>
      </c>
      <c r="C30" s="10">
        <v>0</v>
      </c>
    </row>
    <row r="31" spans="1:3" ht="13.5">
      <c r="A31" s="2" t="s">
        <v>81</v>
      </c>
      <c r="B31" s="49">
        <v>125</v>
      </c>
      <c r="C31" s="10">
        <f>(C28+C29)</f>
        <v>99.99999999999999</v>
      </c>
    </row>
    <row r="32" spans="2:3" ht="4.5" customHeight="1">
      <c r="B32" s="49"/>
      <c r="C32" s="10"/>
    </row>
    <row r="33" spans="1:2" ht="13.5">
      <c r="A33" s="121" t="s">
        <v>48</v>
      </c>
      <c r="B33" s="49"/>
    </row>
    <row r="34" spans="1:3" ht="13.5">
      <c r="A34" s="2" t="s">
        <v>83</v>
      </c>
      <c r="B34" s="49">
        <v>44</v>
      </c>
      <c r="C34" s="10">
        <f>(B34/($B$39-$B$38)*100)</f>
        <v>36.666666666666664</v>
      </c>
    </row>
    <row r="35" spans="1:3" ht="13.5">
      <c r="A35" s="2" t="s">
        <v>86</v>
      </c>
      <c r="B35" s="49">
        <v>40</v>
      </c>
      <c r="C35" s="10">
        <f>(B35/($B$39-$B$38)*100)</f>
        <v>33.33333333333333</v>
      </c>
    </row>
    <row r="36" spans="1:3" ht="13.5">
      <c r="A36" s="2" t="s">
        <v>87</v>
      </c>
      <c r="B36" s="49">
        <v>29</v>
      </c>
      <c r="C36" s="10">
        <f>(B36/($B$39-$B$38)*100)</f>
        <v>24.166666666666668</v>
      </c>
    </row>
    <row r="37" spans="1:3" ht="13.5">
      <c r="A37" s="2" t="s">
        <v>88</v>
      </c>
      <c r="B37" s="49">
        <v>7</v>
      </c>
      <c r="C37" s="10">
        <f>(B37/($B$39-$B$38)*100)</f>
        <v>5.833333333333333</v>
      </c>
    </row>
    <row r="38" spans="1:3" ht="13.5">
      <c r="A38" s="2" t="s">
        <v>82</v>
      </c>
      <c r="B38" s="49">
        <v>5</v>
      </c>
      <c r="C38" s="10">
        <v>0</v>
      </c>
    </row>
    <row r="39" spans="1:3" ht="13.5">
      <c r="A39" s="2" t="s">
        <v>81</v>
      </c>
      <c r="B39" s="49">
        <v>125</v>
      </c>
      <c r="C39" s="10">
        <f>SUM(C34:C37)</f>
        <v>100</v>
      </c>
    </row>
    <row r="40" spans="2:3" ht="6.75" customHeight="1">
      <c r="B40" s="49"/>
      <c r="C40" s="10"/>
    </row>
    <row r="41" spans="1:2" ht="15.75" customHeight="1">
      <c r="A41" s="121" t="s">
        <v>50</v>
      </c>
      <c r="B41" s="54"/>
    </row>
    <row r="42" spans="1:3" ht="13.5">
      <c r="A42" s="2" t="s">
        <v>98</v>
      </c>
      <c r="B42" s="49">
        <v>142</v>
      </c>
      <c r="C42" s="10">
        <f>B42/$B$46*100</f>
        <v>90.44585987261146</v>
      </c>
    </row>
    <row r="43" spans="1:3" ht="13.5">
      <c r="A43" s="2" t="s">
        <v>99</v>
      </c>
      <c r="B43" s="49">
        <v>2</v>
      </c>
      <c r="C43" s="10">
        <f>B43/$B$46*100</f>
        <v>1.2738853503184715</v>
      </c>
    </row>
    <row r="44" spans="1:3" ht="13.5">
      <c r="A44" s="2" t="s">
        <v>100</v>
      </c>
      <c r="B44" s="49">
        <v>8</v>
      </c>
      <c r="C44" s="10">
        <f>B44/$B$46*100</f>
        <v>5.095541401273886</v>
      </c>
    </row>
    <row r="45" spans="1:3" ht="13.5">
      <c r="A45" s="2" t="s">
        <v>101</v>
      </c>
      <c r="B45" s="49">
        <v>5</v>
      </c>
      <c r="C45" s="10">
        <f>B45/$B$46*100</f>
        <v>3.1847133757961785</v>
      </c>
    </row>
    <row r="46" spans="1:3" ht="15" thickBot="1">
      <c r="A46" s="32" t="s">
        <v>81</v>
      </c>
      <c r="B46" s="56">
        <f>SUM(B42:B45)</f>
        <v>157</v>
      </c>
      <c r="C46" s="34">
        <f>B46/$B$46*100</f>
        <v>100</v>
      </c>
    </row>
    <row r="47" spans="1:3" ht="27" customHeight="1">
      <c r="A47" s="199" t="s">
        <v>63</v>
      </c>
      <c r="B47" s="199"/>
      <c r="C47" s="199"/>
    </row>
    <row r="48" spans="1:8" ht="13.5">
      <c r="A48" s="112" t="s">
        <v>56</v>
      </c>
      <c r="B48" s="111"/>
      <c r="C48" s="113"/>
      <c r="D48" s="14"/>
      <c r="E48" s="14"/>
      <c r="F48" s="14"/>
      <c r="G48" s="14"/>
      <c r="H48" s="14"/>
    </row>
    <row r="49" spans="1:8" ht="15" customHeight="1">
      <c r="A49" s="185" t="s">
        <v>57</v>
      </c>
      <c r="B49" s="186"/>
      <c r="C49" s="186"/>
      <c r="D49" s="14"/>
      <c r="E49" s="14"/>
      <c r="F49" s="14"/>
      <c r="G49" s="14"/>
      <c r="H49" s="14"/>
    </row>
    <row r="50" spans="1:3" ht="27" customHeight="1">
      <c r="A50" s="198" t="s">
        <v>51</v>
      </c>
      <c r="B50" s="198"/>
      <c r="C50" s="198"/>
    </row>
    <row r="51" spans="1:8" ht="13.5">
      <c r="A51" s="112" t="s">
        <v>58</v>
      </c>
      <c r="B51" s="193"/>
      <c r="C51" s="113"/>
      <c r="D51" s="14"/>
      <c r="E51" s="14"/>
      <c r="F51" s="14"/>
      <c r="G51" s="14"/>
      <c r="H51" s="14"/>
    </row>
    <row r="52" spans="1:8" ht="13.5">
      <c r="A52" s="112" t="s">
        <v>59</v>
      </c>
      <c r="B52" s="111"/>
      <c r="C52" s="187"/>
      <c r="D52" s="14"/>
      <c r="E52" s="14"/>
      <c r="F52" s="14"/>
      <c r="G52" s="14"/>
      <c r="H52" s="14"/>
    </row>
    <row r="53" spans="1:8" ht="13.5">
      <c r="A53" s="112" t="s">
        <v>60</v>
      </c>
      <c r="B53" s="111"/>
      <c r="C53" s="187"/>
      <c r="D53" s="14"/>
      <c r="E53" s="14"/>
      <c r="F53" s="14"/>
      <c r="G53" s="14"/>
      <c r="H53" s="14"/>
    </row>
    <row r="54" spans="1:8" ht="13.5">
      <c r="A54" s="112" t="s">
        <v>61</v>
      </c>
      <c r="B54" s="111"/>
      <c r="C54" s="187"/>
      <c r="D54" s="14"/>
      <c r="E54" s="14"/>
      <c r="F54" s="14"/>
      <c r="G54" s="14"/>
      <c r="H54" s="14"/>
    </row>
    <row r="55" spans="1:8" ht="13.5">
      <c r="A55" s="112" t="s">
        <v>62</v>
      </c>
      <c r="B55" s="111"/>
      <c r="C55" s="187"/>
      <c r="D55" s="14"/>
      <c r="E55" s="14"/>
      <c r="F55" s="14"/>
      <c r="G55" s="14"/>
      <c r="H55" s="14"/>
    </row>
  </sheetData>
  <mergeCells count="3">
    <mergeCell ref="A1:C1"/>
    <mergeCell ref="A50:C50"/>
    <mergeCell ref="A47:C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6.7109375" style="9" customWidth="1"/>
  </cols>
  <sheetData>
    <row r="1" spans="1:4" ht="13.5">
      <c r="A1" s="197" t="s">
        <v>135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136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20</v>
      </c>
      <c r="C5" s="9">
        <v>48.7</v>
      </c>
    </row>
    <row r="6" spans="1:3" ht="13.5">
      <c r="A6" s="3" t="s">
        <v>80</v>
      </c>
      <c r="B6" s="61">
        <v>16</v>
      </c>
      <c r="C6" s="9">
        <v>51.3</v>
      </c>
    </row>
    <row r="7" spans="1:3" ht="13.5">
      <c r="A7" s="2" t="s">
        <v>94</v>
      </c>
      <c r="B7" s="61">
        <v>36</v>
      </c>
      <c r="C7" s="9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</v>
      </c>
      <c r="C10" s="10">
        <f>(B10/$B$12)*100</f>
        <v>2.7777777777777777</v>
      </c>
    </row>
    <row r="11" spans="1:3" ht="13.5">
      <c r="A11" s="5" t="s">
        <v>91</v>
      </c>
      <c r="B11" s="64">
        <v>35</v>
      </c>
      <c r="C11" s="10">
        <f>(B11/$B$12)*100</f>
        <v>97.22222222222221</v>
      </c>
    </row>
    <row r="12" spans="1:3" ht="13.5">
      <c r="A12" s="2" t="s">
        <v>81</v>
      </c>
      <c r="B12" s="64">
        <f>SUM(B10:B11)</f>
        <v>36</v>
      </c>
      <c r="C12" s="10">
        <f>(B12/$B$12)*100</f>
        <v>100</v>
      </c>
    </row>
    <row r="13" ht="13.5">
      <c r="B13" s="64"/>
    </row>
    <row r="14" spans="1:2" ht="13.5">
      <c r="A14" s="1" t="s">
        <v>105</v>
      </c>
      <c r="B14" s="60"/>
    </row>
    <row r="15" spans="1:3" ht="13.5">
      <c r="A15" s="2" t="s">
        <v>92</v>
      </c>
      <c r="B15" s="64">
        <v>2</v>
      </c>
      <c r="C15" s="10">
        <v>100</v>
      </c>
    </row>
    <row r="16" spans="1:3" ht="13.5">
      <c r="A16" s="2" t="s">
        <v>81</v>
      </c>
      <c r="B16" s="64">
        <v>2</v>
      </c>
      <c r="C16" s="10">
        <f>SUM(C15:C15)</f>
        <v>100</v>
      </c>
    </row>
    <row r="17" spans="1:3" ht="13.5">
      <c r="A17" s="5"/>
      <c r="B17" s="62"/>
      <c r="C17" s="12"/>
    </row>
    <row r="18" spans="1:3" ht="13.5">
      <c r="A18" s="121" t="s">
        <v>49</v>
      </c>
      <c r="B18" s="60"/>
      <c r="C18" s="13"/>
    </row>
    <row r="19" spans="1:3" ht="13.5">
      <c r="A19" s="2" t="s">
        <v>106</v>
      </c>
      <c r="B19" s="50">
        <v>1</v>
      </c>
      <c r="C19" s="10">
        <f>(B19/$B$21)*100</f>
        <v>50</v>
      </c>
    </row>
    <row r="20" spans="1:3" ht="13.5">
      <c r="A20" s="2" t="s">
        <v>84</v>
      </c>
      <c r="B20" s="50">
        <v>1</v>
      </c>
      <c r="C20" s="10">
        <f>(B20/$B$21)*100</f>
        <v>50</v>
      </c>
    </row>
    <row r="21" spans="1:3" ht="13.5">
      <c r="A21" s="2" t="s">
        <v>81</v>
      </c>
      <c r="B21" s="50">
        <v>2</v>
      </c>
      <c r="C21" s="10">
        <f>(B21/$B$21)*100</f>
        <v>100</v>
      </c>
    </row>
    <row r="22" spans="1:3" ht="13.5">
      <c r="A22" s="5"/>
      <c r="B22" s="62"/>
      <c r="C22" s="12"/>
    </row>
    <row r="23" spans="1:2" ht="13.5">
      <c r="A23" s="1" t="s">
        <v>95</v>
      </c>
      <c r="B23" s="60"/>
    </row>
    <row r="24" spans="1:3" ht="13.5">
      <c r="A24" s="2" t="s">
        <v>96</v>
      </c>
      <c r="B24" s="64">
        <v>32</v>
      </c>
      <c r="C24" s="10">
        <f>(B24/$B$26)*100</f>
        <v>94.11764705882352</v>
      </c>
    </row>
    <row r="25" spans="1:3" ht="13.5">
      <c r="A25" s="2" t="s">
        <v>97</v>
      </c>
      <c r="B25" s="64">
        <v>2</v>
      </c>
      <c r="C25" s="10">
        <f>(B25/$B$26)*100</f>
        <v>5.88235294117647</v>
      </c>
    </row>
    <row r="26" spans="1:3" ht="13.5">
      <c r="A26" s="2" t="s">
        <v>81</v>
      </c>
      <c r="B26" s="64">
        <v>34</v>
      </c>
      <c r="C26" s="10">
        <f>(B26/$B$26)*100</f>
        <v>100</v>
      </c>
    </row>
    <row r="27" spans="1:3" ht="13.5">
      <c r="A27" s="5"/>
      <c r="B27" s="62"/>
      <c r="C27" s="12"/>
    </row>
    <row r="28" spans="1:2" ht="13.5">
      <c r="A28" s="121" t="s">
        <v>48</v>
      </c>
      <c r="B28" s="64"/>
    </row>
    <row r="29" spans="1:3" ht="13.5">
      <c r="A29" s="2" t="s">
        <v>83</v>
      </c>
      <c r="B29" s="53">
        <v>4</v>
      </c>
      <c r="C29" s="10">
        <f>(B29/($B$34-$B$33)*100)</f>
        <v>12.121212121212121</v>
      </c>
    </row>
    <row r="30" spans="1:3" ht="15.75" customHeight="1">
      <c r="A30" s="2" t="s">
        <v>86</v>
      </c>
      <c r="B30" s="53">
        <v>21</v>
      </c>
      <c r="C30" s="10">
        <f>(B30/($B$34-$B$33)*100)</f>
        <v>63.63636363636363</v>
      </c>
    </row>
    <row r="31" spans="1:3" ht="13.5">
      <c r="A31" s="2" t="s">
        <v>87</v>
      </c>
      <c r="B31" s="53">
        <v>5</v>
      </c>
      <c r="C31" s="10">
        <f>(B31/($B$34-$B$33)*100)</f>
        <v>15.151515151515152</v>
      </c>
    </row>
    <row r="32" spans="1:3" ht="13.5">
      <c r="A32" s="2" t="s">
        <v>88</v>
      </c>
      <c r="B32" s="53">
        <v>3</v>
      </c>
      <c r="C32" s="10">
        <f>(B32/($B$34-$B$33)*100)</f>
        <v>9.090909090909092</v>
      </c>
    </row>
    <row r="33" spans="1:3" ht="13.5">
      <c r="A33" s="2" t="s">
        <v>82</v>
      </c>
      <c r="B33" s="53">
        <v>1</v>
      </c>
      <c r="C33" s="10">
        <v>0</v>
      </c>
    </row>
    <row r="34" spans="1:3" ht="13.5">
      <c r="A34" s="2" t="s">
        <v>81</v>
      </c>
      <c r="B34" s="53">
        <v>34</v>
      </c>
      <c r="C34" s="10">
        <f>SUM(C29:C32)</f>
        <v>100</v>
      </c>
    </row>
    <row r="35" spans="1:3" ht="13.5">
      <c r="A35" s="5"/>
      <c r="B35" s="62"/>
      <c r="C35" s="12"/>
    </row>
    <row r="36" spans="1:2" ht="13.5">
      <c r="A36" s="121" t="s">
        <v>50</v>
      </c>
      <c r="B36" s="60"/>
    </row>
    <row r="37" spans="1:3" ht="13.5">
      <c r="A37" s="2" t="s">
        <v>98</v>
      </c>
      <c r="B37" s="119">
        <v>4</v>
      </c>
      <c r="C37" s="10">
        <f>(B37/$B$42)*100</f>
        <v>11.11111111111111</v>
      </c>
    </row>
    <row r="38" spans="1:8" ht="13.5">
      <c r="A38" s="2" t="s">
        <v>99</v>
      </c>
      <c r="B38" s="119">
        <v>4</v>
      </c>
      <c r="C38" s="10">
        <f>(B38/$B$42)*100</f>
        <v>11.11111111111111</v>
      </c>
      <c r="D38" s="14"/>
      <c r="E38" s="14"/>
      <c r="F38" s="14"/>
      <c r="G38" s="14"/>
      <c r="H38" s="14"/>
    </row>
    <row r="39" spans="1:8" ht="13.5">
      <c r="A39" s="2" t="s">
        <v>100</v>
      </c>
      <c r="B39" s="119">
        <v>6</v>
      </c>
      <c r="C39" s="10">
        <f>(B39/$B$42)*100</f>
        <v>16.666666666666664</v>
      </c>
      <c r="D39" s="14"/>
      <c r="E39" s="14"/>
      <c r="F39" s="14"/>
      <c r="G39" s="14"/>
      <c r="H39" s="14"/>
    </row>
    <row r="40" spans="1:3" ht="13.5">
      <c r="A40" s="2" t="s">
        <v>101</v>
      </c>
      <c r="B40" s="119">
        <v>19</v>
      </c>
      <c r="C40" s="10">
        <f>(B40/$B$42)*100</f>
        <v>52.77777777777778</v>
      </c>
    </row>
    <row r="41" spans="1:8" ht="13.5">
      <c r="A41" s="2" t="s">
        <v>109</v>
      </c>
      <c r="B41" s="119">
        <v>3</v>
      </c>
      <c r="C41" s="10">
        <f>(B41/$B$42)*100</f>
        <v>8.333333333333332</v>
      </c>
      <c r="D41" s="14"/>
      <c r="E41" s="14"/>
      <c r="F41" s="14"/>
      <c r="G41" s="14"/>
      <c r="H41" s="14"/>
    </row>
    <row r="42" spans="1:8" ht="15" thickBot="1">
      <c r="A42" s="32" t="s">
        <v>81</v>
      </c>
      <c r="B42" s="116">
        <v>36</v>
      </c>
      <c r="C42" s="34">
        <f>(B42/$B$42)*100</f>
        <v>100</v>
      </c>
      <c r="D42" s="14"/>
      <c r="E42" s="14"/>
      <c r="F42" s="14"/>
      <c r="G42" s="14"/>
      <c r="H42" s="14"/>
    </row>
    <row r="43" spans="1:8" ht="27" customHeight="1">
      <c r="A43" s="199" t="s">
        <v>63</v>
      </c>
      <c r="B43" s="199"/>
      <c r="C43" s="199"/>
      <c r="D43" s="14"/>
      <c r="E43" s="14"/>
      <c r="F43" s="14"/>
      <c r="G43" s="14"/>
      <c r="H43" s="14"/>
    </row>
    <row r="44" spans="1:8" ht="13.5">
      <c r="A44" s="112" t="s">
        <v>56</v>
      </c>
      <c r="B44" s="111"/>
      <c r="C44" s="113"/>
      <c r="D44" s="14"/>
      <c r="E44" s="14"/>
      <c r="F44" s="14"/>
      <c r="G44" s="14"/>
      <c r="H44" s="14"/>
    </row>
    <row r="45" spans="1:8" ht="15" customHeight="1">
      <c r="A45" s="185" t="s">
        <v>57</v>
      </c>
      <c r="B45" s="186"/>
      <c r="C45" s="186"/>
      <c r="D45" s="14"/>
      <c r="E45" s="14"/>
      <c r="F45" s="14"/>
      <c r="G45" s="14"/>
      <c r="H45" s="14"/>
    </row>
    <row r="46" spans="1:3" ht="24.75" customHeight="1">
      <c r="A46" s="198" t="s">
        <v>51</v>
      </c>
      <c r="B46" s="198"/>
      <c r="C46" s="198"/>
    </row>
    <row r="47" spans="1:3" ht="13.5">
      <c r="A47" s="112" t="s">
        <v>58</v>
      </c>
      <c r="B47" s="193"/>
      <c r="C47" s="113"/>
    </row>
    <row r="48" spans="1:3" ht="13.5">
      <c r="A48" s="112" t="s">
        <v>59</v>
      </c>
      <c r="B48" s="111"/>
      <c r="C48" s="187"/>
    </row>
    <row r="49" spans="1:3" ht="13.5">
      <c r="A49" s="112" t="s">
        <v>60</v>
      </c>
      <c r="B49" s="111"/>
      <c r="C49" s="187"/>
    </row>
    <row r="50" spans="1:3" ht="13.5">
      <c r="A50" s="112" t="s">
        <v>61</v>
      </c>
      <c r="B50" s="111"/>
      <c r="C50" s="187"/>
    </row>
    <row r="51" spans="1:3" ht="13.5">
      <c r="A51" s="112" t="s">
        <v>62</v>
      </c>
      <c r="B51" s="111"/>
      <c r="C51" s="187"/>
    </row>
  </sheetData>
  <mergeCells count="3">
    <mergeCell ref="A1:C1"/>
    <mergeCell ref="A46:C46"/>
    <mergeCell ref="A43:C43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2.00390625" style="9" customWidth="1"/>
  </cols>
  <sheetData>
    <row r="1" spans="1:4" ht="13.5">
      <c r="A1" s="197" t="s">
        <v>46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45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126">
        <v>160</v>
      </c>
      <c r="C5" s="10">
        <f>(B5/$B$7)*100</f>
        <v>53.691275167785236</v>
      </c>
    </row>
    <row r="6" spans="1:3" ht="13.5">
      <c r="A6" s="3" t="s">
        <v>80</v>
      </c>
      <c r="B6" s="126">
        <v>138</v>
      </c>
      <c r="C6" s="10">
        <f>(B6/$B$7)*100</f>
        <v>46.308724832214764</v>
      </c>
    </row>
    <row r="7" spans="1:3" ht="13.5">
      <c r="A7" s="2" t="s">
        <v>94</v>
      </c>
      <c r="B7" s="126">
        <v>298</v>
      </c>
      <c r="C7" s="10">
        <f>(B7/$B$7)*100</f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5" t="s">
        <v>91</v>
      </c>
      <c r="B10" s="64">
        <v>290</v>
      </c>
      <c r="C10" s="10">
        <v>100</v>
      </c>
    </row>
    <row r="11" spans="1:3" ht="13.5">
      <c r="A11" s="2" t="s">
        <v>82</v>
      </c>
      <c r="B11" s="64">
        <v>8</v>
      </c>
      <c r="C11" s="10">
        <v>0</v>
      </c>
    </row>
    <row r="12" spans="1:3" ht="13.5">
      <c r="A12" s="2" t="s">
        <v>81</v>
      </c>
      <c r="B12" s="64">
        <f>SUM(B10:B11)</f>
        <v>298</v>
      </c>
      <c r="C12" s="10">
        <v>100</v>
      </c>
    </row>
    <row r="13" ht="13.5">
      <c r="B13" s="64"/>
    </row>
    <row r="14" spans="1:2" ht="13.5">
      <c r="A14" s="1" t="s">
        <v>105</v>
      </c>
      <c r="B14" s="60"/>
    </row>
    <row r="15" spans="1:3" ht="13.5">
      <c r="A15" s="2" t="s">
        <v>92</v>
      </c>
      <c r="B15" s="64">
        <v>34</v>
      </c>
      <c r="C15" s="10">
        <f>(B15/$B$17)*100</f>
        <v>94.44444444444444</v>
      </c>
    </row>
    <row r="16" spans="1:3" ht="13.5">
      <c r="A16" s="2" t="s">
        <v>93</v>
      </c>
      <c r="B16" s="64">
        <v>2</v>
      </c>
      <c r="C16" s="10">
        <f>(B16/$B$17)*100</f>
        <v>5.555555555555555</v>
      </c>
    </row>
    <row r="17" spans="1:3" ht="13.5">
      <c r="A17" s="2" t="s">
        <v>81</v>
      </c>
      <c r="B17" s="64">
        <f>SUM(B15:B16)</f>
        <v>36</v>
      </c>
      <c r="C17" s="10">
        <f>(B17/$B$17)*100</f>
        <v>100</v>
      </c>
    </row>
    <row r="18" spans="1:3" ht="13.5">
      <c r="A18" s="5"/>
      <c r="B18" s="62"/>
      <c r="C18" s="12"/>
    </row>
    <row r="19" spans="1:3" ht="13.5">
      <c r="A19" s="121" t="s">
        <v>49</v>
      </c>
      <c r="B19" s="60"/>
      <c r="C19" s="13"/>
    </row>
    <row r="20" spans="1:3" ht="13.5">
      <c r="A20" s="2" t="s">
        <v>106</v>
      </c>
      <c r="B20" s="50">
        <v>2</v>
      </c>
      <c r="C20" s="10">
        <f>(B20/$B$23)*100</f>
        <v>5.555555555555555</v>
      </c>
    </row>
    <row r="21" spans="1:3" ht="13.5">
      <c r="A21" s="2" t="s">
        <v>84</v>
      </c>
      <c r="B21" s="50">
        <v>26</v>
      </c>
      <c r="C21" s="10">
        <f>(B21/$B$23)*100</f>
        <v>72.22222222222221</v>
      </c>
    </row>
    <row r="22" spans="1:3" ht="13.5">
      <c r="A22" s="2" t="s">
        <v>85</v>
      </c>
      <c r="B22" s="50">
        <v>8</v>
      </c>
      <c r="C22" s="10">
        <f>(B22/$B$23)*100</f>
        <v>22.22222222222222</v>
      </c>
    </row>
    <row r="23" spans="1:3" ht="13.5">
      <c r="A23" s="2" t="s">
        <v>81</v>
      </c>
      <c r="B23" s="50">
        <v>36</v>
      </c>
      <c r="C23" s="10">
        <f>(B23/$B$23)*100</f>
        <v>100</v>
      </c>
    </row>
    <row r="24" spans="1:3" ht="13.5">
      <c r="A24" s="5"/>
      <c r="B24" s="62"/>
      <c r="C24" s="12"/>
    </row>
    <row r="25" spans="1:2" ht="13.5">
      <c r="A25" s="1" t="s">
        <v>95</v>
      </c>
      <c r="B25" s="60"/>
    </row>
    <row r="26" spans="1:3" ht="13.5">
      <c r="A26" s="2" t="s">
        <v>96</v>
      </c>
      <c r="B26" s="50">
        <v>237</v>
      </c>
      <c r="C26" s="10">
        <f>(B26/($B$29-$B$28)*100)</f>
        <v>92.21789883268482</v>
      </c>
    </row>
    <row r="27" spans="1:3" ht="13.5">
      <c r="A27" s="2" t="s">
        <v>97</v>
      </c>
      <c r="B27" s="50">
        <v>20</v>
      </c>
      <c r="C27" s="10">
        <f>(B27/($B$29-$B$28)*100)</f>
        <v>7.782101167315175</v>
      </c>
    </row>
    <row r="28" spans="1:3" ht="13.5">
      <c r="A28" s="2" t="s">
        <v>82</v>
      </c>
      <c r="B28" s="50">
        <v>1</v>
      </c>
      <c r="C28" s="10">
        <v>0</v>
      </c>
    </row>
    <row r="29" spans="1:3" ht="13.5">
      <c r="A29" s="2" t="s">
        <v>81</v>
      </c>
      <c r="B29" s="50">
        <v>258</v>
      </c>
      <c r="C29" s="10">
        <f>(C26+C27)</f>
        <v>100</v>
      </c>
    </row>
    <row r="30" spans="1:3" ht="13.5">
      <c r="A30" s="5"/>
      <c r="B30" s="62"/>
      <c r="C30" s="12"/>
    </row>
    <row r="31" spans="1:2" ht="13.5">
      <c r="A31" s="121" t="s">
        <v>48</v>
      </c>
      <c r="B31" s="64"/>
    </row>
    <row r="32" spans="1:3" ht="13.5">
      <c r="A32" s="2" t="s">
        <v>83</v>
      </c>
      <c r="B32" s="53">
        <v>30</v>
      </c>
      <c r="C32" s="10">
        <f>(B32/($B$37-$B$36)*100)</f>
        <v>11.76470588235294</v>
      </c>
    </row>
    <row r="33" spans="1:3" ht="15.75" customHeight="1">
      <c r="A33" s="2" t="s">
        <v>86</v>
      </c>
      <c r="B33" s="53">
        <v>194</v>
      </c>
      <c r="C33" s="10">
        <f>(B33/($B$37-$B$36)*100)</f>
        <v>76.07843137254902</v>
      </c>
    </row>
    <row r="34" spans="1:3" ht="13.5">
      <c r="A34" s="2" t="s">
        <v>87</v>
      </c>
      <c r="B34" s="53">
        <v>17</v>
      </c>
      <c r="C34" s="10">
        <f>(B34/($B$37-$B$36)*100)</f>
        <v>6.666666666666667</v>
      </c>
    </row>
    <row r="35" spans="1:3" ht="13.5">
      <c r="A35" s="2" t="s">
        <v>88</v>
      </c>
      <c r="B35" s="53">
        <v>14</v>
      </c>
      <c r="C35" s="10">
        <f>(B35/($B$37-$B$36)*100)</f>
        <v>5.490196078431373</v>
      </c>
    </row>
    <row r="36" spans="1:3" ht="13.5">
      <c r="A36" s="2" t="s">
        <v>82</v>
      </c>
      <c r="B36" s="53">
        <v>3</v>
      </c>
      <c r="C36" s="10">
        <v>0</v>
      </c>
    </row>
    <row r="37" spans="1:3" ht="13.5">
      <c r="A37" s="2" t="s">
        <v>81</v>
      </c>
      <c r="B37" s="53">
        <v>258</v>
      </c>
      <c r="C37" s="10">
        <f>SUM(C32:C35)</f>
        <v>100</v>
      </c>
    </row>
    <row r="38" spans="1:3" ht="13.5">
      <c r="A38" s="5"/>
      <c r="B38" s="62"/>
      <c r="C38" s="12"/>
    </row>
    <row r="39" spans="1:2" ht="13.5">
      <c r="A39" s="121" t="s">
        <v>50</v>
      </c>
      <c r="B39" s="60"/>
    </row>
    <row r="40" spans="1:3" ht="13.5">
      <c r="A40" s="2" t="s">
        <v>98</v>
      </c>
      <c r="B40" s="50">
        <v>216</v>
      </c>
      <c r="C40" s="10">
        <f>(B40/$B$45)*100</f>
        <v>72.48322147651007</v>
      </c>
    </row>
    <row r="41" spans="1:8" ht="13.5">
      <c r="A41" s="2" t="s">
        <v>99</v>
      </c>
      <c r="B41" s="50">
        <v>10</v>
      </c>
      <c r="C41" s="10">
        <f>(B41/$B$45)*100</f>
        <v>3.3557046979865772</v>
      </c>
      <c r="D41" s="14"/>
      <c r="E41" s="14"/>
      <c r="F41" s="14"/>
      <c r="G41" s="14"/>
      <c r="H41" s="14"/>
    </row>
    <row r="42" spans="1:8" ht="13.5">
      <c r="A42" s="2" t="s">
        <v>100</v>
      </c>
      <c r="B42" s="50">
        <v>45</v>
      </c>
      <c r="C42" s="10">
        <f>(B42/$B$45)*100</f>
        <v>15.100671140939598</v>
      </c>
      <c r="D42" s="14"/>
      <c r="E42" s="14"/>
      <c r="F42" s="14"/>
      <c r="G42" s="14"/>
      <c r="H42" s="14"/>
    </row>
    <row r="43" spans="1:3" ht="13.5">
      <c r="A43" s="2" t="s">
        <v>101</v>
      </c>
      <c r="B43" s="50">
        <v>12</v>
      </c>
      <c r="C43" s="10">
        <f>(B43/$B$45)*100</f>
        <v>4.026845637583892</v>
      </c>
    </row>
    <row r="44" spans="1:8" ht="13.5">
      <c r="A44" s="2" t="s">
        <v>109</v>
      </c>
      <c r="B44" s="50">
        <v>15</v>
      </c>
      <c r="C44" s="10">
        <f>(B44/$B$45)*100</f>
        <v>5.033557046979865</v>
      </c>
      <c r="D44" s="14"/>
      <c r="E44" s="14"/>
      <c r="F44" s="14"/>
      <c r="G44" s="14"/>
      <c r="H44" s="14"/>
    </row>
    <row r="45" spans="1:8" ht="15" thickBot="1">
      <c r="A45" s="32" t="s">
        <v>81</v>
      </c>
      <c r="B45" s="116">
        <v>298</v>
      </c>
      <c r="C45" s="34">
        <f>(B45/$B$45)*100</f>
        <v>100</v>
      </c>
      <c r="D45" s="14"/>
      <c r="E45" s="14"/>
      <c r="F45" s="14"/>
      <c r="G45" s="14"/>
      <c r="H45" s="14"/>
    </row>
    <row r="46" spans="1:8" ht="27" customHeight="1">
      <c r="A46" s="199" t="s">
        <v>63</v>
      </c>
      <c r="B46" s="199"/>
      <c r="C46" s="199"/>
      <c r="D46" s="14"/>
      <c r="E46" s="14"/>
      <c r="F46" s="14"/>
      <c r="G46" s="14"/>
      <c r="H46" s="14"/>
    </row>
    <row r="47" spans="1:8" ht="13.5">
      <c r="A47" s="112" t="s">
        <v>56</v>
      </c>
      <c r="B47" s="111"/>
      <c r="C47" s="113"/>
      <c r="D47" s="14"/>
      <c r="E47" s="14"/>
      <c r="F47" s="14"/>
      <c r="G47" s="14"/>
      <c r="H47" s="14"/>
    </row>
    <row r="48" spans="1:8" ht="15" customHeight="1">
      <c r="A48" s="185" t="s">
        <v>57</v>
      </c>
      <c r="B48" s="186"/>
      <c r="C48" s="186"/>
      <c r="D48" s="14"/>
      <c r="E48" s="14"/>
      <c r="F48" s="14"/>
      <c r="G48" s="14"/>
      <c r="H48" s="14"/>
    </row>
    <row r="49" spans="1:3" ht="27" customHeight="1">
      <c r="A49" s="198" t="s">
        <v>51</v>
      </c>
      <c r="B49" s="198"/>
      <c r="C49" s="198"/>
    </row>
    <row r="50" spans="1:3" ht="13.5">
      <c r="A50" s="112" t="s">
        <v>58</v>
      </c>
      <c r="B50" s="193"/>
      <c r="C50" s="113"/>
    </row>
    <row r="51" spans="1:3" ht="13.5">
      <c r="A51" s="112" t="s">
        <v>59</v>
      </c>
      <c r="B51" s="111"/>
      <c r="C51" s="187"/>
    </row>
    <row r="52" spans="1:3" ht="13.5">
      <c r="A52" s="112" t="s">
        <v>60</v>
      </c>
      <c r="B52" s="111"/>
      <c r="C52" s="187"/>
    </row>
    <row r="53" spans="1:3" ht="13.5">
      <c r="A53" s="112" t="s">
        <v>61</v>
      </c>
      <c r="B53" s="111"/>
      <c r="C53" s="187"/>
    </row>
    <row r="54" spans="1:3" ht="13.5">
      <c r="A54" s="112" t="s">
        <v>62</v>
      </c>
      <c r="B54" s="111"/>
      <c r="C54" s="187"/>
    </row>
  </sheetData>
  <mergeCells count="3">
    <mergeCell ref="A1:C1"/>
    <mergeCell ref="A49:C49"/>
    <mergeCell ref="A46:C46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0.8515625" style="139" customWidth="1"/>
  </cols>
  <sheetData>
    <row r="1" spans="1:3" ht="15" customHeight="1">
      <c r="A1" s="200" t="str">
        <f>CONCATENATE("Indicadores básicos de la agrupación ",$A$3,","," ",2005)</f>
        <v>Indicadores básicos de la agrupación K'iche',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17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120</v>
      </c>
      <c r="C5" s="10">
        <f>(B5/$B$7)*100</f>
        <v>47.808764940239044</v>
      </c>
    </row>
    <row r="6" spans="1:3" ht="13.5">
      <c r="A6" s="127" t="s">
        <v>80</v>
      </c>
      <c r="B6" s="126">
        <v>131</v>
      </c>
      <c r="C6" s="10">
        <f>(B6/$B$7)*100</f>
        <v>52.191235059760956</v>
      </c>
    </row>
    <row r="7" spans="1:3" ht="13.5">
      <c r="A7" s="114" t="s">
        <v>94</v>
      </c>
      <c r="B7" s="126">
        <v>251</v>
      </c>
      <c r="C7" s="10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6" t="s">
        <v>90</v>
      </c>
      <c r="B10" s="138">
        <v>6</v>
      </c>
      <c r="C10" s="118">
        <f>(B10/($B$13-$B$12)*100)</f>
        <v>2.4489795918367347</v>
      </c>
      <c r="D10" s="50"/>
      <c r="E10" s="2"/>
      <c r="F10" s="50"/>
    </row>
    <row r="11" spans="1:6" ht="13.5">
      <c r="A11" s="114" t="s">
        <v>91</v>
      </c>
      <c r="B11" s="138">
        <v>239</v>
      </c>
      <c r="C11" s="118">
        <f>(B11/($B$13-$B$12)*100)</f>
        <v>97.55102040816327</v>
      </c>
      <c r="D11" s="50"/>
      <c r="E11" s="2"/>
      <c r="F11" s="50"/>
    </row>
    <row r="12" spans="1:6" ht="13.5">
      <c r="A12" s="114" t="s">
        <v>82</v>
      </c>
      <c r="B12" s="138">
        <v>6</v>
      </c>
      <c r="C12" s="10">
        <v>0</v>
      </c>
      <c r="D12" s="50"/>
      <c r="E12" s="2"/>
      <c r="F12" s="50"/>
    </row>
    <row r="13" spans="1:6" ht="13.5">
      <c r="A13" s="114" t="s">
        <v>81</v>
      </c>
      <c r="B13" s="138">
        <f>SUM(B10:B12)</f>
        <v>251</v>
      </c>
      <c r="C13" s="118">
        <f>SUM(C10:C11)</f>
        <v>100</v>
      </c>
      <c r="D13" s="50"/>
      <c r="E13" s="2"/>
      <c r="F13" s="50"/>
    </row>
    <row r="14" spans="1:3" ht="13.5">
      <c r="A14" s="114"/>
      <c r="B14" s="12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16</v>
      </c>
      <c r="C16" s="118">
        <f>B16/$B$18*100</f>
        <v>80</v>
      </c>
    </row>
    <row r="17" spans="1:3" ht="13.5">
      <c r="A17" s="114" t="s">
        <v>93</v>
      </c>
      <c r="B17" s="50">
        <v>4</v>
      </c>
      <c r="C17" s="118">
        <f>B17/$B$18*100</f>
        <v>20</v>
      </c>
    </row>
    <row r="18" spans="1:3" ht="13.5">
      <c r="A18" s="114" t="s">
        <v>81</v>
      </c>
      <c r="B18" s="50">
        <v>20</v>
      </c>
      <c r="C18" s="118">
        <f>B18/$B$18*100</f>
        <v>100</v>
      </c>
    </row>
    <row r="19" spans="1:3" ht="13.5">
      <c r="A19" s="114"/>
      <c r="B19" s="138"/>
      <c r="C19" s="118"/>
    </row>
    <row r="20" spans="1:3" ht="13.5">
      <c r="A20" s="121" t="s">
        <v>49</v>
      </c>
      <c r="B20" s="120"/>
      <c r="C20" s="123"/>
    </row>
    <row r="21" spans="1:3" ht="13.5">
      <c r="A21" s="114" t="s">
        <v>84</v>
      </c>
      <c r="B21" s="50">
        <v>18</v>
      </c>
      <c r="C21" s="118">
        <f>(B21/$B$23)*100</f>
        <v>90</v>
      </c>
    </row>
    <row r="22" spans="1:3" ht="13.5">
      <c r="A22" s="114" t="s">
        <v>85</v>
      </c>
      <c r="B22" s="50">
        <v>2</v>
      </c>
      <c r="C22" s="118">
        <f>(B22/$B$23)*100</f>
        <v>10</v>
      </c>
    </row>
    <row r="23" spans="1:3" ht="13.5">
      <c r="A23" s="114" t="s">
        <v>81</v>
      </c>
      <c r="B23" s="120">
        <f>SUM(B21:B22)</f>
        <v>20</v>
      </c>
      <c r="C23" s="118">
        <f>(B23/$B$23)*100</f>
        <v>100</v>
      </c>
    </row>
    <row r="24" spans="1:3" ht="13.5">
      <c r="A24" s="114"/>
      <c r="C24" s="122"/>
    </row>
    <row r="25" spans="1:3" ht="13.5">
      <c r="A25" s="121" t="s">
        <v>95</v>
      </c>
      <c r="B25" s="120"/>
      <c r="C25" s="122"/>
    </row>
    <row r="26" spans="1:3" ht="13.5">
      <c r="A26" s="114" t="s">
        <v>96</v>
      </c>
      <c r="B26" s="50">
        <v>175</v>
      </c>
      <c r="C26" s="118">
        <f>(B26/($B$28)*100)</f>
        <v>76.08695652173914</v>
      </c>
    </row>
    <row r="27" spans="1:3" ht="13.5">
      <c r="A27" s="114" t="s">
        <v>97</v>
      </c>
      <c r="B27" s="50">
        <v>55</v>
      </c>
      <c r="C27" s="118">
        <f>(B27/($B$28)*100)</f>
        <v>23.91304347826087</v>
      </c>
    </row>
    <row r="28" spans="1:3" ht="13.5">
      <c r="A28" s="114" t="s">
        <v>81</v>
      </c>
      <c r="B28" s="50">
        <f>SUM(B26:B27)</f>
        <v>230</v>
      </c>
      <c r="C28" s="118">
        <f>(B28/($B$28)*100)</f>
        <v>100</v>
      </c>
    </row>
    <row r="29" spans="1:3" ht="13.5">
      <c r="A29" s="114"/>
      <c r="B29" s="138"/>
      <c r="C29" s="118"/>
    </row>
    <row r="30" spans="1:3" ht="13.5">
      <c r="A30" s="121" t="s">
        <v>48</v>
      </c>
      <c r="B30" s="120"/>
      <c r="C30" s="122"/>
    </row>
    <row r="31" spans="1:3" ht="13.5">
      <c r="A31" s="114" t="s">
        <v>83</v>
      </c>
      <c r="B31" s="53">
        <v>59</v>
      </c>
      <c r="C31" s="118">
        <f>(B31/($B$36-$B$35)*100)</f>
        <v>25.76419213973799</v>
      </c>
    </row>
    <row r="32" spans="1:3" ht="13.5">
      <c r="A32" s="114" t="s">
        <v>86</v>
      </c>
      <c r="B32" s="53">
        <v>143</v>
      </c>
      <c r="C32" s="118">
        <f>(B32/($B$36-$B$35)*100)</f>
        <v>62.44541484716157</v>
      </c>
    </row>
    <row r="33" spans="1:3" ht="13.5">
      <c r="A33" s="114" t="s">
        <v>87</v>
      </c>
      <c r="B33" s="53">
        <v>16</v>
      </c>
      <c r="C33" s="118">
        <f>(B33/($B$36-$B$35)*100)</f>
        <v>6.986899563318777</v>
      </c>
    </row>
    <row r="34" spans="1:3" ht="13.5">
      <c r="A34" s="114" t="s">
        <v>88</v>
      </c>
      <c r="B34" s="53">
        <v>11</v>
      </c>
      <c r="C34" s="118">
        <f>(B34/($B$36-$B$35)*100)</f>
        <v>4.8034934497816595</v>
      </c>
    </row>
    <row r="35" spans="1:3" ht="13.5">
      <c r="A35" s="114" t="s">
        <v>82</v>
      </c>
      <c r="B35" s="53">
        <v>1</v>
      </c>
      <c r="C35" s="10">
        <v>0</v>
      </c>
    </row>
    <row r="36" spans="1:3" ht="13.5">
      <c r="A36" s="114" t="s">
        <v>81</v>
      </c>
      <c r="B36" s="53">
        <v>230</v>
      </c>
      <c r="C36" s="118">
        <f>SUM(C31:C34)</f>
        <v>99.99999999999999</v>
      </c>
    </row>
    <row r="37" spans="1:3" ht="13.5">
      <c r="A37" s="114"/>
      <c r="B37" s="120"/>
      <c r="C37" s="122"/>
    </row>
    <row r="38" spans="1:3" ht="13.5">
      <c r="A38" s="121" t="s">
        <v>50</v>
      </c>
      <c r="B38" s="120"/>
      <c r="C38" s="122"/>
    </row>
    <row r="39" spans="1:3" ht="13.5">
      <c r="A39" s="114" t="s">
        <v>98</v>
      </c>
      <c r="B39" s="119">
        <v>105</v>
      </c>
      <c r="C39" s="118">
        <f aca="true" t="shared" si="0" ref="C39:C44">(B39/$B$44)*100</f>
        <v>41.832669322709165</v>
      </c>
    </row>
    <row r="40" spans="1:3" ht="13.5">
      <c r="A40" s="114" t="s">
        <v>99</v>
      </c>
      <c r="B40" s="119">
        <v>92</v>
      </c>
      <c r="C40" s="118">
        <f t="shared" si="0"/>
        <v>36.65338645418327</v>
      </c>
    </row>
    <row r="41" spans="1:3" ht="13.5">
      <c r="A41" s="114" t="s">
        <v>100</v>
      </c>
      <c r="B41" s="119">
        <v>14</v>
      </c>
      <c r="C41" s="118">
        <f t="shared" si="0"/>
        <v>5.577689243027888</v>
      </c>
    </row>
    <row r="42" spans="1:3" ht="13.5">
      <c r="A42" s="114" t="s">
        <v>101</v>
      </c>
      <c r="B42" s="119">
        <v>37</v>
      </c>
      <c r="C42" s="118">
        <f t="shared" si="0"/>
        <v>14.741035856573706</v>
      </c>
    </row>
    <row r="43" spans="1:3" ht="13.5">
      <c r="A43" s="114" t="s">
        <v>109</v>
      </c>
      <c r="B43" s="119">
        <v>3</v>
      </c>
      <c r="C43" s="118">
        <f t="shared" si="0"/>
        <v>1.1952191235059761</v>
      </c>
    </row>
    <row r="44" spans="1:3" ht="15" thickBot="1">
      <c r="A44" s="117" t="s">
        <v>81</v>
      </c>
      <c r="B44" s="116">
        <v>251</v>
      </c>
      <c r="C44" s="115">
        <f t="shared" si="0"/>
        <v>100</v>
      </c>
    </row>
    <row r="45" spans="1:3" ht="27" customHeight="1">
      <c r="A45" s="199" t="s">
        <v>63</v>
      </c>
      <c r="B45" s="199"/>
      <c r="C45" s="199"/>
    </row>
    <row r="46" spans="1:3" ht="13.5">
      <c r="A46" s="112" t="s">
        <v>56</v>
      </c>
      <c r="B46" s="111"/>
      <c r="C46" s="113"/>
    </row>
    <row r="47" spans="1:3" ht="15" customHeight="1">
      <c r="A47" s="185" t="s">
        <v>57</v>
      </c>
      <c r="B47" s="186"/>
      <c r="C47" s="186"/>
    </row>
    <row r="48" spans="1:3" ht="24.75" customHeight="1">
      <c r="A48" s="198" t="s">
        <v>51</v>
      </c>
      <c r="B48" s="198"/>
      <c r="C48" s="198"/>
    </row>
    <row r="49" spans="1:3" ht="13.5">
      <c r="A49" s="112" t="s">
        <v>58</v>
      </c>
      <c r="B49" s="193"/>
      <c r="C49" s="113"/>
    </row>
    <row r="50" spans="1:3" ht="13.5">
      <c r="A50" s="112" t="s">
        <v>59</v>
      </c>
      <c r="B50" s="111"/>
      <c r="C50" s="187"/>
    </row>
    <row r="51" spans="1:3" ht="13.5">
      <c r="A51" s="112" t="s">
        <v>60</v>
      </c>
      <c r="B51" s="111"/>
      <c r="C51" s="187"/>
    </row>
    <row r="52" spans="1:3" ht="13.5">
      <c r="A52" s="112" t="s">
        <v>61</v>
      </c>
      <c r="B52" s="111"/>
      <c r="C52" s="187"/>
    </row>
    <row r="53" spans="1:3" ht="13.5">
      <c r="A53" s="112" t="s">
        <v>62</v>
      </c>
      <c r="B53" s="111"/>
      <c r="C53" s="187"/>
    </row>
  </sheetData>
  <mergeCells count="3">
    <mergeCell ref="A1:C1"/>
    <mergeCell ref="A48:C48"/>
    <mergeCell ref="A45:C45"/>
  </mergeCell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lacandón,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44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381</v>
      </c>
      <c r="C5" s="9">
        <v>48.7</v>
      </c>
      <c r="D5" s="39"/>
    </row>
    <row r="6" spans="1:3" ht="13.5">
      <c r="A6" s="3" t="s">
        <v>80</v>
      </c>
      <c r="B6" s="126">
        <v>353</v>
      </c>
      <c r="C6" s="9">
        <v>51.3</v>
      </c>
    </row>
    <row r="7" spans="1:3" ht="13.5">
      <c r="A7" s="2" t="s">
        <v>94</v>
      </c>
      <c r="B7" s="126">
        <v>734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107</v>
      </c>
      <c r="C10" s="10">
        <f>(B10/($B$13-$B$12)*100)</f>
        <v>14.965034965034965</v>
      </c>
      <c r="D10" s="50"/>
      <c r="E10" s="50"/>
    </row>
    <row r="11" spans="1:5" ht="13.5">
      <c r="A11" s="5" t="s">
        <v>91</v>
      </c>
      <c r="B11" s="50">
        <v>608</v>
      </c>
      <c r="C11" s="10">
        <f>(B11/($B$13-$B$12)*100)</f>
        <v>85.03496503496504</v>
      </c>
      <c r="D11" s="50"/>
      <c r="E11" s="50"/>
    </row>
    <row r="12" spans="1:5" ht="13.5">
      <c r="A12" s="5" t="s">
        <v>82</v>
      </c>
      <c r="B12" s="50">
        <v>19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734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154</v>
      </c>
      <c r="C16" s="10">
        <f>(B16/$B$18)*100</f>
        <v>79.38144329896907</v>
      </c>
    </row>
    <row r="17" spans="1:3" ht="13.5">
      <c r="A17" s="2" t="s">
        <v>93</v>
      </c>
      <c r="B17" s="50">
        <v>40</v>
      </c>
      <c r="C17" s="10">
        <f>(B17/$B$18)*100</f>
        <v>20.618556701030926</v>
      </c>
    </row>
    <row r="18" spans="1:3" ht="13.5">
      <c r="A18" s="2" t="s">
        <v>81</v>
      </c>
      <c r="B18" s="50">
        <v>194</v>
      </c>
      <c r="C18" s="10">
        <f>(B18/$B$18)*100</f>
        <v>100</v>
      </c>
    </row>
    <row r="19" spans="2:3" ht="13.5">
      <c r="B19" s="50"/>
      <c r="C19" s="10"/>
    </row>
    <row r="20" spans="1:3" ht="13.5">
      <c r="A20" s="121" t="s">
        <v>49</v>
      </c>
      <c r="B20" s="135"/>
      <c r="C20" s="13"/>
    </row>
    <row r="21" spans="1:3" ht="13.5">
      <c r="A21" s="2" t="s">
        <v>83</v>
      </c>
      <c r="B21" s="50">
        <v>21</v>
      </c>
      <c r="C21" s="10">
        <f>(B21/$B$25)*100</f>
        <v>10.880829015544041</v>
      </c>
    </row>
    <row r="22" spans="1:3" ht="13.5">
      <c r="A22" s="2" t="s">
        <v>106</v>
      </c>
      <c r="B22" s="50">
        <v>7</v>
      </c>
      <c r="C22" s="10">
        <f>(B22/$B$25)*100</f>
        <v>3.6269430051813467</v>
      </c>
    </row>
    <row r="23" spans="1:3" ht="13.5">
      <c r="A23" s="2" t="s">
        <v>84</v>
      </c>
      <c r="B23" s="50">
        <v>151</v>
      </c>
      <c r="C23" s="10">
        <f>(B23/$B$25)*100</f>
        <v>78.23834196891191</v>
      </c>
    </row>
    <row r="24" spans="1:3" ht="13.5">
      <c r="A24" s="2" t="s">
        <v>85</v>
      </c>
      <c r="B24" s="50">
        <v>14</v>
      </c>
      <c r="C24" s="10">
        <f>(B24/$B$25)*100</f>
        <v>7.253886010362693</v>
      </c>
    </row>
    <row r="25" spans="1:3" ht="13.5">
      <c r="A25" s="2" t="s">
        <v>81</v>
      </c>
      <c r="B25" s="50">
        <v>193</v>
      </c>
      <c r="C25" s="10">
        <f>(B25/$B$25)*100</f>
        <v>100</v>
      </c>
    </row>
    <row r="26" spans="1:3" ht="13.5">
      <c r="A26" s="5"/>
      <c r="B26" s="135"/>
      <c r="C26" s="12"/>
    </row>
    <row r="27" spans="1:2" ht="13.5">
      <c r="A27" s="1" t="s">
        <v>95</v>
      </c>
      <c r="B27" s="135"/>
    </row>
    <row r="28" spans="1:3" ht="13.5">
      <c r="A28" s="2" t="s">
        <v>96</v>
      </c>
      <c r="B28" s="50">
        <v>260</v>
      </c>
      <c r="C28" s="10">
        <f>(B28/$B$30)*100</f>
        <v>49.90403071017274</v>
      </c>
    </row>
    <row r="29" spans="1:3" ht="13.5">
      <c r="A29" s="2" t="s">
        <v>97</v>
      </c>
      <c r="B29" s="50">
        <v>261</v>
      </c>
      <c r="C29" s="10">
        <f>(B29/$B$30)*100</f>
        <v>50.09596928982726</v>
      </c>
    </row>
    <row r="30" spans="1:3" ht="13.5">
      <c r="A30" s="2" t="s">
        <v>81</v>
      </c>
      <c r="B30" s="50">
        <v>521</v>
      </c>
      <c r="C30" s="10">
        <f>(B30/$B$30)*100</f>
        <v>100</v>
      </c>
    </row>
    <row r="31" spans="2:3" ht="13.5">
      <c r="B31" s="50"/>
      <c r="C31" s="10"/>
    </row>
    <row r="32" spans="1:2" ht="13.5">
      <c r="A32" s="121" t="s">
        <v>48</v>
      </c>
      <c r="B32" s="135"/>
    </row>
    <row r="33" spans="1:3" ht="13.5">
      <c r="A33" s="2" t="s">
        <v>83</v>
      </c>
      <c r="B33" s="53">
        <v>258</v>
      </c>
      <c r="C33" s="10">
        <f>(B33/($B$38-$B$37)*100)</f>
        <v>50.489236790606654</v>
      </c>
    </row>
    <row r="34" spans="1:3" ht="13.5">
      <c r="A34" s="2" t="s">
        <v>86</v>
      </c>
      <c r="B34" s="53">
        <v>221</v>
      </c>
      <c r="C34" s="10">
        <f>(B34/($B$38-$B$37)*100)</f>
        <v>43.24853228962818</v>
      </c>
    </row>
    <row r="35" spans="1:3" ht="13.5">
      <c r="A35" s="2" t="s">
        <v>87</v>
      </c>
      <c r="B35" s="53">
        <v>20</v>
      </c>
      <c r="C35" s="10">
        <f>(B35/($B$38-$B$37)*100)</f>
        <v>3.9138943248532287</v>
      </c>
    </row>
    <row r="36" spans="1:3" ht="13.5">
      <c r="A36" s="2" t="s">
        <v>88</v>
      </c>
      <c r="B36" s="53">
        <v>12</v>
      </c>
      <c r="C36" s="10">
        <f>(B36/($B$38-$B$37)*100)</f>
        <v>2.3483365949119372</v>
      </c>
    </row>
    <row r="37" spans="1:3" ht="13.5">
      <c r="A37" s="2" t="s">
        <v>82</v>
      </c>
      <c r="B37" s="53">
        <v>10</v>
      </c>
      <c r="C37" s="10">
        <v>0</v>
      </c>
    </row>
    <row r="38" spans="1:3" ht="13.5">
      <c r="A38" s="2" t="s">
        <v>81</v>
      </c>
      <c r="B38" s="53">
        <v>521</v>
      </c>
      <c r="C38" s="10">
        <f>SUM(C33:C36)</f>
        <v>100.00000000000001</v>
      </c>
    </row>
    <row r="39" spans="1:3" ht="13.5">
      <c r="A39" s="5"/>
      <c r="B39" s="135"/>
      <c r="C39" s="12"/>
    </row>
    <row r="40" spans="1:2" ht="13.5">
      <c r="A40" s="121" t="s">
        <v>50</v>
      </c>
      <c r="B40" s="135"/>
    </row>
    <row r="41" spans="1:3" ht="13.5">
      <c r="A41" s="5" t="s">
        <v>98</v>
      </c>
      <c r="B41" s="119">
        <v>677</v>
      </c>
      <c r="C41" s="12">
        <v>92.2</v>
      </c>
    </row>
    <row r="42" spans="1:8" ht="13.5">
      <c r="A42" s="5" t="s">
        <v>99</v>
      </c>
      <c r="B42" s="119">
        <v>6</v>
      </c>
      <c r="C42" s="12">
        <v>0.8</v>
      </c>
      <c r="D42" s="14"/>
      <c r="E42" s="14"/>
      <c r="F42" s="14"/>
      <c r="G42" s="14"/>
      <c r="H42" s="14"/>
    </row>
    <row r="43" spans="1:8" ht="13.5">
      <c r="A43" s="5" t="s">
        <v>100</v>
      </c>
      <c r="B43" s="119">
        <v>24</v>
      </c>
      <c r="C43" s="12">
        <v>3.3</v>
      </c>
      <c r="D43" s="14"/>
      <c r="E43" s="14"/>
      <c r="F43" s="14"/>
      <c r="G43" s="14"/>
      <c r="H43" s="14"/>
    </row>
    <row r="44" spans="1:3" ht="13.5">
      <c r="A44" s="5" t="s">
        <v>101</v>
      </c>
      <c r="B44" s="119">
        <v>22</v>
      </c>
      <c r="C44" s="12">
        <v>3</v>
      </c>
    </row>
    <row r="45" spans="1:8" ht="13.5">
      <c r="A45" s="5" t="s">
        <v>109</v>
      </c>
      <c r="B45" s="119">
        <v>5</v>
      </c>
      <c r="C45" s="12">
        <v>0.7</v>
      </c>
      <c r="D45" s="14"/>
      <c r="E45" s="14"/>
      <c r="F45" s="14"/>
      <c r="G45" s="14"/>
      <c r="H45" s="14"/>
    </row>
    <row r="46" spans="1:8" ht="15" thickBot="1">
      <c r="A46" s="32" t="s">
        <v>81</v>
      </c>
      <c r="B46" s="116">
        <v>734</v>
      </c>
      <c r="C46" s="33">
        <v>100</v>
      </c>
      <c r="D46" s="14"/>
      <c r="E46" s="14"/>
      <c r="F46" s="14"/>
      <c r="G46" s="14"/>
      <c r="H46" s="14"/>
    </row>
    <row r="47" spans="1:8" ht="27" customHeight="1">
      <c r="A47" s="199" t="s">
        <v>63</v>
      </c>
      <c r="B47" s="199"/>
      <c r="C47" s="199"/>
      <c r="D47" s="14"/>
      <c r="E47" s="14"/>
      <c r="F47" s="14"/>
      <c r="G47" s="14"/>
      <c r="H47" s="14"/>
    </row>
    <row r="48" spans="1:8" ht="13.5">
      <c r="A48" s="112" t="s">
        <v>56</v>
      </c>
      <c r="B48" s="111"/>
      <c r="C48" s="113"/>
      <c r="D48" s="14"/>
      <c r="E48" s="14"/>
      <c r="F48" s="14"/>
      <c r="G48" s="14"/>
      <c r="H48" s="14"/>
    </row>
    <row r="49" spans="1:8" ht="15" customHeight="1">
      <c r="A49" s="185" t="s">
        <v>57</v>
      </c>
      <c r="B49" s="186"/>
      <c r="C49" s="186"/>
      <c r="D49" s="14"/>
      <c r="E49" s="14"/>
      <c r="F49" s="14"/>
      <c r="G49" s="14"/>
      <c r="H49" s="14"/>
    </row>
    <row r="50" spans="1:3" ht="29.25" customHeight="1">
      <c r="A50" s="198" t="s">
        <v>51</v>
      </c>
      <c r="B50" s="198"/>
      <c r="C50" s="198"/>
    </row>
    <row r="51" spans="1:3" ht="13.5">
      <c r="A51" s="112" t="s">
        <v>58</v>
      </c>
      <c r="B51" s="193"/>
      <c r="C51" s="113"/>
    </row>
    <row r="52" spans="1:3" ht="13.5">
      <c r="A52" s="112" t="s">
        <v>59</v>
      </c>
      <c r="B52" s="111"/>
      <c r="C52" s="187"/>
    </row>
    <row r="53" spans="1:3" ht="13.5">
      <c r="A53" s="112" t="s">
        <v>60</v>
      </c>
      <c r="B53" s="111"/>
      <c r="C53" s="187"/>
    </row>
    <row r="54" spans="1:3" ht="13.5">
      <c r="A54" s="112" t="s">
        <v>61</v>
      </c>
      <c r="B54" s="111"/>
      <c r="C54" s="187"/>
    </row>
    <row r="55" spans="1:3" ht="13.5">
      <c r="A55" s="112" t="s">
        <v>62</v>
      </c>
      <c r="B55" s="111"/>
      <c r="C55" s="187"/>
    </row>
  </sheetData>
  <mergeCells count="4">
    <mergeCell ref="A1:C1"/>
    <mergeCell ref="G8:I8"/>
    <mergeCell ref="A50:C50"/>
    <mergeCell ref="A47:C47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Mam,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19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4030</v>
      </c>
      <c r="C5" s="118">
        <f>(B5/$B$7)*100</f>
        <v>53.79071009076348</v>
      </c>
    </row>
    <row r="6" spans="1:3" ht="13.5">
      <c r="A6" s="127" t="s">
        <v>80</v>
      </c>
      <c r="B6" s="126">
        <v>3462</v>
      </c>
      <c r="C6" s="118">
        <f>(B6/$B$7)*100</f>
        <v>46.20928990923652</v>
      </c>
    </row>
    <row r="7" spans="1:3" ht="13.5">
      <c r="A7" s="114" t="s">
        <v>94</v>
      </c>
      <c r="B7" s="126">
        <v>7492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50">
        <v>7072</v>
      </c>
      <c r="C10" s="118">
        <f>(B10/($B$13-$B$12)*100)</f>
        <v>99.49352841868317</v>
      </c>
      <c r="D10" s="50"/>
      <c r="E10" s="2"/>
      <c r="F10" s="50"/>
    </row>
    <row r="11" spans="1:6" ht="13.5">
      <c r="A11" s="127" t="s">
        <v>18</v>
      </c>
      <c r="B11" s="50">
        <v>36</v>
      </c>
      <c r="C11" s="118">
        <f>(B11/($B$13-$B$12)*100)</f>
        <v>0.5064715813168261</v>
      </c>
      <c r="D11" s="50"/>
      <c r="E11" s="2"/>
      <c r="F11" s="50"/>
    </row>
    <row r="12" spans="1:6" ht="13.5">
      <c r="A12" s="114" t="s">
        <v>82</v>
      </c>
      <c r="B12" s="50">
        <v>384</v>
      </c>
      <c r="C12" s="118">
        <v>0</v>
      </c>
      <c r="D12" s="50"/>
      <c r="E12" s="2"/>
      <c r="F12" s="50"/>
    </row>
    <row r="13" spans="1:3" ht="13.5">
      <c r="A13" s="114" t="s">
        <v>81</v>
      </c>
      <c r="B13" s="50">
        <v>7492</v>
      </c>
      <c r="C13" s="118">
        <f>SUM(C10:C11)</f>
        <v>100</v>
      </c>
    </row>
    <row r="14" spans="1:3" ht="13.5">
      <c r="A14" s="114"/>
      <c r="B14" s="5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495</v>
      </c>
      <c r="C16" s="118">
        <f>B16/$B$18*100</f>
        <v>82.36272878535775</v>
      </c>
    </row>
    <row r="17" spans="1:3" ht="13.5">
      <c r="A17" s="127" t="s">
        <v>93</v>
      </c>
      <c r="B17" s="50">
        <v>106</v>
      </c>
      <c r="C17" s="118">
        <f>B17/$B$18*100</f>
        <v>17.637271214642265</v>
      </c>
    </row>
    <row r="18" spans="1:3" ht="13.5">
      <c r="A18" s="114" t="s">
        <v>81</v>
      </c>
      <c r="B18" s="50">
        <v>601</v>
      </c>
      <c r="C18" s="118">
        <f>B18/$B$18*100</f>
        <v>100</v>
      </c>
    </row>
    <row r="19" spans="1:3" ht="13.5">
      <c r="A19" s="114"/>
      <c r="B19" s="50"/>
      <c r="C19" s="118"/>
    </row>
    <row r="20" spans="1:3" ht="13.5">
      <c r="A20" s="121" t="s">
        <v>49</v>
      </c>
      <c r="B20" s="120"/>
      <c r="C20" s="123"/>
    </row>
    <row r="21" spans="1:3" ht="13.5">
      <c r="A21" s="2" t="s">
        <v>83</v>
      </c>
      <c r="B21" s="50">
        <v>68</v>
      </c>
      <c r="C21" s="118">
        <f>B21/$B$25*100</f>
        <v>11.428571428571429</v>
      </c>
    </row>
    <row r="22" spans="1:3" ht="13.5">
      <c r="A22" s="2" t="s">
        <v>106</v>
      </c>
      <c r="B22" s="50">
        <v>37</v>
      </c>
      <c r="C22" s="118">
        <f>B22/$B$25*100</f>
        <v>6.218487394957983</v>
      </c>
    </row>
    <row r="23" spans="1:3" ht="13.5">
      <c r="A23" s="2" t="s">
        <v>84</v>
      </c>
      <c r="B23" s="50">
        <v>397</v>
      </c>
      <c r="C23" s="118">
        <f>B23/$B$25*100</f>
        <v>66.72268907563024</v>
      </c>
    </row>
    <row r="24" spans="1:3" ht="13.5">
      <c r="A24" s="2" t="s">
        <v>85</v>
      </c>
      <c r="B24" s="50">
        <v>93</v>
      </c>
      <c r="C24" s="118">
        <f>B24/$B$25*100</f>
        <v>15.630252100840336</v>
      </c>
    </row>
    <row r="25" spans="1:4" ht="13.5">
      <c r="A25" s="2" t="s">
        <v>81</v>
      </c>
      <c r="B25" s="50">
        <v>595</v>
      </c>
      <c r="C25" s="118">
        <f>B25/$B$25*100</f>
        <v>100</v>
      </c>
      <c r="D25" t="s">
        <v>75</v>
      </c>
    </row>
    <row r="26" spans="1:3" ht="13.5">
      <c r="A26" s="114"/>
      <c r="C26" s="118"/>
    </row>
    <row r="27" spans="1:3" ht="13.5">
      <c r="A27" s="121" t="s">
        <v>95</v>
      </c>
      <c r="B27" s="120"/>
      <c r="C27" s="122"/>
    </row>
    <row r="28" spans="1:3" ht="13.5">
      <c r="A28" s="114" t="s">
        <v>96</v>
      </c>
      <c r="B28" s="50">
        <v>4171</v>
      </c>
      <c r="C28" s="118">
        <f>(B28/($B$31-$B$30))*100</f>
        <v>60.81061379209798</v>
      </c>
    </row>
    <row r="29" spans="1:3" ht="13.5">
      <c r="A29" s="114" t="s">
        <v>97</v>
      </c>
      <c r="B29" s="50">
        <v>2688</v>
      </c>
      <c r="C29" s="118">
        <f>(B29/($B$31-$B$30))*100</f>
        <v>39.189386207902025</v>
      </c>
    </row>
    <row r="30" spans="1:3" ht="13.5">
      <c r="A30" s="127" t="s">
        <v>82</v>
      </c>
      <c r="B30" s="50">
        <v>2</v>
      </c>
      <c r="C30" s="118">
        <v>0</v>
      </c>
    </row>
    <row r="31" spans="1:3" ht="13.5">
      <c r="A31" s="114" t="s">
        <v>81</v>
      </c>
      <c r="B31" s="50">
        <v>6861</v>
      </c>
      <c r="C31" s="118">
        <f>SUM(C28:C29)</f>
        <v>100</v>
      </c>
    </row>
    <row r="32" spans="1:3" ht="13.5">
      <c r="A32" s="114"/>
      <c r="B32" s="50"/>
      <c r="C32" s="118"/>
    </row>
    <row r="33" spans="1:3" ht="13.5">
      <c r="A33" s="121" t="s">
        <v>48</v>
      </c>
      <c r="B33" s="120"/>
      <c r="C33" s="118"/>
    </row>
    <row r="34" spans="1:3" ht="13.5">
      <c r="A34" s="114" t="s">
        <v>83</v>
      </c>
      <c r="B34" s="53">
        <v>2676</v>
      </c>
      <c r="C34" s="118">
        <f>B34/($B$39-$B$38)*100</f>
        <v>39.38189845474614</v>
      </c>
    </row>
    <row r="35" spans="1:3" ht="13.5">
      <c r="A35" s="114" t="s">
        <v>86</v>
      </c>
      <c r="B35" s="53">
        <v>3721</v>
      </c>
      <c r="C35" s="118">
        <f>B35/($B$39-$B$38)*100</f>
        <v>54.76085356880059</v>
      </c>
    </row>
    <row r="36" spans="1:3" ht="13.5">
      <c r="A36" s="114" t="s">
        <v>87</v>
      </c>
      <c r="B36" s="53">
        <v>255</v>
      </c>
      <c r="C36" s="118">
        <f>B36/($B$39-$B$38)*100</f>
        <v>3.7527593818984544</v>
      </c>
    </row>
    <row r="37" spans="1:3" ht="13.5">
      <c r="A37" s="114" t="s">
        <v>88</v>
      </c>
      <c r="B37" s="53">
        <v>143</v>
      </c>
      <c r="C37" s="118">
        <f>B37/($B$39-$B$38)*100</f>
        <v>2.10448859455482</v>
      </c>
    </row>
    <row r="38" spans="1:3" ht="13.5">
      <c r="A38" s="127" t="s">
        <v>20</v>
      </c>
      <c r="B38" s="53">
        <v>66</v>
      </c>
      <c r="C38" s="118">
        <v>0</v>
      </c>
    </row>
    <row r="39" spans="1:3" ht="15" customHeight="1">
      <c r="A39" s="114" t="s">
        <v>81</v>
      </c>
      <c r="B39" s="53">
        <v>6861</v>
      </c>
      <c r="C39" s="118">
        <f>B39/$B$39*100</f>
        <v>100</v>
      </c>
    </row>
    <row r="40" spans="1:3" ht="15" customHeight="1">
      <c r="A40" s="114"/>
      <c r="B40" s="53"/>
      <c r="C40" s="118"/>
    </row>
    <row r="41" spans="1:3" ht="13.5">
      <c r="A41" s="121" t="s">
        <v>50</v>
      </c>
      <c r="B41" s="120"/>
      <c r="C41" s="23"/>
    </row>
    <row r="42" spans="1:3" ht="13.5">
      <c r="A42" s="114" t="s">
        <v>98</v>
      </c>
      <c r="B42" s="119">
        <v>6417</v>
      </c>
      <c r="C42" s="118">
        <f aca="true" t="shared" si="0" ref="C42:C47">(B42/$B$47)*100</f>
        <v>85.6513614522157</v>
      </c>
    </row>
    <row r="43" spans="1:3" ht="13.5">
      <c r="A43" s="114" t="s">
        <v>99</v>
      </c>
      <c r="B43" s="119">
        <v>432</v>
      </c>
      <c r="C43" s="118">
        <f t="shared" si="0"/>
        <v>5.766150560597971</v>
      </c>
    </row>
    <row r="44" spans="1:3" ht="13.5">
      <c r="A44" s="114" t="s">
        <v>100</v>
      </c>
      <c r="B44" s="119">
        <v>242</v>
      </c>
      <c r="C44" s="118">
        <f t="shared" si="0"/>
        <v>3.230112119594234</v>
      </c>
    </row>
    <row r="45" spans="1:3" ht="13.5">
      <c r="A45" s="114" t="s">
        <v>101</v>
      </c>
      <c r="B45" s="119">
        <v>368</v>
      </c>
      <c r="C45" s="118">
        <f t="shared" si="0"/>
        <v>4.9119060331019755</v>
      </c>
    </row>
    <row r="46" spans="1:3" ht="13.5">
      <c r="A46" s="114" t="s">
        <v>109</v>
      </c>
      <c r="B46" s="119">
        <v>33</v>
      </c>
      <c r="C46" s="118">
        <f t="shared" si="0"/>
        <v>0.4404698344901228</v>
      </c>
    </row>
    <row r="47" spans="1:3" ht="15" thickBot="1">
      <c r="A47" s="117" t="s">
        <v>81</v>
      </c>
      <c r="B47" s="116">
        <v>7492</v>
      </c>
      <c r="C47" s="115">
        <f t="shared" si="0"/>
        <v>100</v>
      </c>
    </row>
    <row r="48" spans="1:3" ht="27" customHeight="1">
      <c r="A48" s="199" t="s">
        <v>63</v>
      </c>
      <c r="B48" s="199"/>
      <c r="C48" s="199"/>
    </row>
    <row r="49" spans="1:3" ht="13.5">
      <c r="A49" s="112" t="s">
        <v>56</v>
      </c>
      <c r="B49" s="111"/>
      <c r="C49" s="113"/>
    </row>
    <row r="50" spans="1:3" ht="13.5">
      <c r="A50" s="185" t="s">
        <v>57</v>
      </c>
      <c r="B50" s="186"/>
      <c r="C50" s="186"/>
    </row>
    <row r="51" spans="1:3" ht="24.75" customHeight="1">
      <c r="A51" s="198" t="s">
        <v>51</v>
      </c>
      <c r="B51" s="198"/>
      <c r="C51" s="198"/>
    </row>
    <row r="52" spans="1:3" ht="13.5">
      <c r="A52" s="112" t="s">
        <v>58</v>
      </c>
      <c r="B52" s="193"/>
      <c r="C52" s="113"/>
    </row>
    <row r="53" spans="1:3" ht="13.5">
      <c r="A53" s="112" t="s">
        <v>59</v>
      </c>
      <c r="B53" s="111"/>
      <c r="C53" s="187"/>
    </row>
    <row r="54" spans="1:3" ht="13.5">
      <c r="A54" s="112" t="s">
        <v>60</v>
      </c>
      <c r="B54" s="111"/>
      <c r="C54" s="187"/>
    </row>
    <row r="55" spans="1:3" ht="13.5">
      <c r="A55" s="112" t="s">
        <v>61</v>
      </c>
      <c r="B55" s="111"/>
      <c r="C55" s="187"/>
    </row>
    <row r="56" spans="1:3" ht="13.5">
      <c r="A56" s="112" t="s">
        <v>62</v>
      </c>
      <c r="B56" s="111"/>
      <c r="C56" s="187"/>
    </row>
  </sheetData>
  <mergeCells count="3">
    <mergeCell ref="A1:C1"/>
    <mergeCell ref="A51:C51"/>
    <mergeCell ref="A48:C4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Awakateko,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77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7</v>
      </c>
      <c r="C5" s="10">
        <f>(B5/$B$7)*100</f>
        <v>33.33333333333333</v>
      </c>
    </row>
    <row r="6" spans="1:3" ht="13.5">
      <c r="A6" s="127" t="s">
        <v>80</v>
      </c>
      <c r="B6" s="126">
        <v>14</v>
      </c>
      <c r="C6" s="10">
        <f>(B6/$B$7)*100</f>
        <v>66.66666666666666</v>
      </c>
    </row>
    <row r="7" spans="1:3" ht="13.5">
      <c r="A7" s="114" t="s">
        <v>94</v>
      </c>
      <c r="B7" s="126">
        <v>21</v>
      </c>
      <c r="C7" s="10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50">
        <v>20</v>
      </c>
      <c r="C10" s="118">
        <v>100</v>
      </c>
      <c r="D10" s="50"/>
      <c r="E10" s="2"/>
      <c r="F10" s="50"/>
    </row>
    <row r="11" spans="1:6" ht="13.5">
      <c r="A11" s="114" t="s">
        <v>82</v>
      </c>
      <c r="B11" s="50">
        <v>1</v>
      </c>
      <c r="C11" s="118">
        <v>0</v>
      </c>
      <c r="D11" s="50"/>
      <c r="E11" s="2"/>
      <c r="F11" s="50"/>
    </row>
    <row r="12" spans="1:3" ht="13.5">
      <c r="A12" s="114" t="s">
        <v>81</v>
      </c>
      <c r="B12" s="50">
        <f>SUM(B10:B11)</f>
        <v>21</v>
      </c>
      <c r="C12" s="118">
        <v>100</v>
      </c>
    </row>
    <row r="13" spans="1:3" ht="13.5">
      <c r="A13" s="114"/>
      <c r="B13" s="50"/>
      <c r="C13" s="122"/>
    </row>
    <row r="14" spans="1:3" ht="13.5">
      <c r="A14" s="121" t="s">
        <v>105</v>
      </c>
      <c r="B14" s="120"/>
      <c r="C14" s="122"/>
    </row>
    <row r="15" spans="1:3" ht="13.5">
      <c r="A15" s="114" t="s">
        <v>76</v>
      </c>
      <c r="B15" s="50">
        <v>2</v>
      </c>
      <c r="C15" s="118">
        <f>B15/$B$16*100</f>
        <v>100</v>
      </c>
    </row>
    <row r="16" spans="1:3" ht="13.5">
      <c r="A16" s="114" t="s">
        <v>81</v>
      </c>
      <c r="B16" s="50">
        <v>2</v>
      </c>
      <c r="C16" s="118">
        <f>B16/$B$16*100</f>
        <v>100</v>
      </c>
    </row>
    <row r="17" spans="1:3" ht="13.5">
      <c r="A17" s="114"/>
      <c r="B17" s="50"/>
      <c r="C17" s="118"/>
    </row>
    <row r="18" spans="1:3" ht="13.5">
      <c r="A18" s="121" t="s">
        <v>49</v>
      </c>
      <c r="B18" s="120"/>
      <c r="C18" s="123"/>
    </row>
    <row r="19" spans="1:3" ht="13.5">
      <c r="A19" s="2" t="s">
        <v>85</v>
      </c>
      <c r="B19" s="50">
        <v>2</v>
      </c>
      <c r="C19" s="118">
        <f>B19/$B$20*100</f>
        <v>100</v>
      </c>
    </row>
    <row r="20" spans="1:4" ht="13.5">
      <c r="A20" s="2" t="s">
        <v>81</v>
      </c>
      <c r="B20" s="50">
        <v>2</v>
      </c>
      <c r="C20" s="118">
        <f>B20/$B$20*100</f>
        <v>100</v>
      </c>
      <c r="D20" t="s">
        <v>75</v>
      </c>
    </row>
    <row r="21" spans="1:3" ht="13.5">
      <c r="A21" s="114"/>
      <c r="C21" s="118"/>
    </row>
    <row r="22" spans="1:3" ht="13.5">
      <c r="A22" s="121" t="s">
        <v>95</v>
      </c>
      <c r="B22" s="120"/>
      <c r="C22" s="122"/>
    </row>
    <row r="23" spans="1:3" ht="13.5">
      <c r="A23" s="114" t="s">
        <v>96</v>
      </c>
      <c r="B23" s="50">
        <v>12</v>
      </c>
      <c r="C23" s="118">
        <f>B23/B25*100</f>
        <v>63.1578947368421</v>
      </c>
    </row>
    <row r="24" spans="1:3" ht="13.5">
      <c r="A24" s="114" t="s">
        <v>97</v>
      </c>
      <c r="B24" s="50">
        <v>7</v>
      </c>
      <c r="C24" s="118">
        <f>B24/B25*100</f>
        <v>36.84210526315789</v>
      </c>
    </row>
    <row r="25" spans="1:3" ht="13.5">
      <c r="A25" s="114" t="s">
        <v>81</v>
      </c>
      <c r="B25" s="50">
        <v>19</v>
      </c>
      <c r="C25" s="118">
        <f>SUM(C23:C24)</f>
        <v>100</v>
      </c>
    </row>
    <row r="26" spans="1:3" ht="13.5">
      <c r="A26" s="114"/>
      <c r="B26" s="50"/>
      <c r="C26" s="118"/>
    </row>
    <row r="27" spans="1:3" ht="13.5">
      <c r="A27" s="121" t="s">
        <v>48</v>
      </c>
      <c r="B27" s="120"/>
      <c r="C27" s="118"/>
    </row>
    <row r="28" spans="1:5" ht="13.5">
      <c r="A28" s="114" t="s">
        <v>83</v>
      </c>
      <c r="B28" s="53">
        <v>7</v>
      </c>
      <c r="C28" s="118">
        <f>(B28/$B$31)*100</f>
        <v>36.84210526315789</v>
      </c>
      <c r="D28" s="2"/>
      <c r="E28" s="53"/>
    </row>
    <row r="29" spans="1:5" ht="13.5">
      <c r="A29" s="114" t="s">
        <v>86</v>
      </c>
      <c r="B29" s="53">
        <v>10</v>
      </c>
      <c r="C29" s="118">
        <f>(B29/$B$31)*100</f>
        <v>52.63157894736842</v>
      </c>
      <c r="D29" s="2"/>
      <c r="E29" s="53"/>
    </row>
    <row r="30" spans="1:5" ht="13.5">
      <c r="A30" s="114" t="s">
        <v>87</v>
      </c>
      <c r="B30" s="53">
        <v>2</v>
      </c>
      <c r="C30" s="118">
        <f>(B30/$B$31)*100</f>
        <v>10.526315789473683</v>
      </c>
      <c r="D30" s="2"/>
      <c r="E30" s="53"/>
    </row>
    <row r="31" spans="1:3" ht="13.5">
      <c r="A31" s="114" t="s">
        <v>81</v>
      </c>
      <c r="B31" s="53">
        <f>SUM(B28:B30)</f>
        <v>19</v>
      </c>
      <c r="C31" s="118">
        <f>(B31/$B$31)*100</f>
        <v>100</v>
      </c>
    </row>
    <row r="32" spans="1:3" ht="13.5">
      <c r="A32" s="114"/>
      <c r="B32" s="53"/>
      <c r="C32" s="118"/>
    </row>
    <row r="33" spans="1:3" ht="13.5">
      <c r="A33" s="121" t="s">
        <v>50</v>
      </c>
      <c r="B33" s="120"/>
      <c r="C33" s="23"/>
    </row>
    <row r="34" spans="1:3" ht="13.5">
      <c r="A34" s="114" t="s">
        <v>98</v>
      </c>
      <c r="B34" s="119">
        <v>4</v>
      </c>
      <c r="C34" s="118">
        <f aca="true" t="shared" si="0" ref="C34:C39">B34/$B$39*100</f>
        <v>19.047619047619047</v>
      </c>
    </row>
    <row r="35" spans="1:3" ht="13.5">
      <c r="A35" s="114" t="s">
        <v>99</v>
      </c>
      <c r="B35" s="119">
        <v>6</v>
      </c>
      <c r="C35" s="118">
        <f t="shared" si="0"/>
        <v>28.57142857142857</v>
      </c>
    </row>
    <row r="36" spans="1:3" ht="13.5">
      <c r="A36" s="114" t="s">
        <v>100</v>
      </c>
      <c r="B36" s="119">
        <v>1</v>
      </c>
      <c r="C36" s="118">
        <f t="shared" si="0"/>
        <v>4.761904761904762</v>
      </c>
    </row>
    <row r="37" spans="1:3" ht="13.5">
      <c r="A37" s="114" t="s">
        <v>101</v>
      </c>
      <c r="B37" s="119">
        <v>9</v>
      </c>
      <c r="C37" s="118">
        <f t="shared" si="0"/>
        <v>42.857142857142854</v>
      </c>
    </row>
    <row r="38" spans="1:3" ht="13.5">
      <c r="A38" s="114" t="s">
        <v>109</v>
      </c>
      <c r="B38" s="119">
        <v>1</v>
      </c>
      <c r="C38" s="118">
        <f t="shared" si="0"/>
        <v>4.761904761904762</v>
      </c>
    </row>
    <row r="39" spans="1:3" ht="15" thickBot="1">
      <c r="A39" s="117" t="s">
        <v>81</v>
      </c>
      <c r="B39" s="116">
        <v>21</v>
      </c>
      <c r="C39" s="115">
        <f t="shared" si="0"/>
        <v>100</v>
      </c>
    </row>
    <row r="40" spans="1:8" ht="25.5" customHeight="1">
      <c r="A40" s="199" t="s">
        <v>63</v>
      </c>
      <c r="B40" s="199"/>
      <c r="C40" s="199"/>
      <c r="D40" s="14"/>
      <c r="E40" s="14"/>
      <c r="F40" s="14"/>
      <c r="G40" s="14"/>
      <c r="H40" s="14"/>
    </row>
    <row r="41" spans="1:3" ht="13.5">
      <c r="A41" s="112" t="s">
        <v>56</v>
      </c>
      <c r="B41" s="111"/>
      <c r="C41" s="113"/>
    </row>
    <row r="42" spans="1:3" ht="15" customHeight="1">
      <c r="A42" s="185" t="s">
        <v>57</v>
      </c>
      <c r="B42" s="186"/>
      <c r="C42" s="186"/>
    </row>
    <row r="43" spans="1:3" ht="23.25" customHeight="1">
      <c r="A43" s="198" t="s">
        <v>51</v>
      </c>
      <c r="B43" s="198"/>
      <c r="C43" s="198"/>
    </row>
    <row r="44" spans="1:3" ht="13.5">
      <c r="A44" s="112" t="s">
        <v>58</v>
      </c>
      <c r="B44" s="193"/>
      <c r="C44" s="113"/>
    </row>
    <row r="45" spans="1:3" ht="13.5">
      <c r="A45" s="112" t="s">
        <v>59</v>
      </c>
      <c r="B45" s="111"/>
      <c r="C45" s="187"/>
    </row>
    <row r="46" spans="1:3" ht="13.5">
      <c r="A46" s="112" t="s">
        <v>60</v>
      </c>
      <c r="B46" s="111"/>
      <c r="C46" s="187"/>
    </row>
    <row r="47" spans="1:3" ht="13.5">
      <c r="A47" s="112" t="s">
        <v>61</v>
      </c>
      <c r="B47" s="111"/>
      <c r="C47" s="187"/>
    </row>
    <row r="48" spans="1:3" ht="13.5">
      <c r="A48" s="112" t="s">
        <v>62</v>
      </c>
      <c r="B48" s="111"/>
      <c r="C48" s="187"/>
    </row>
  </sheetData>
  <mergeCells count="3">
    <mergeCell ref="A1:C1"/>
    <mergeCell ref="A43:C43"/>
    <mergeCell ref="A40:C40"/>
  </mergeCells>
  <printOptions/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1.421875" style="9" customWidth="1"/>
  </cols>
  <sheetData>
    <row r="1" spans="1:4" ht="13.5">
      <c r="A1" s="197" t="s">
        <v>143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144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92">
        <v>545</v>
      </c>
      <c r="C5" s="9">
        <v>48.7</v>
      </c>
    </row>
    <row r="6" spans="1:3" ht="13.5">
      <c r="A6" s="3" t="s">
        <v>80</v>
      </c>
      <c r="B6" s="92">
        <v>589</v>
      </c>
      <c r="C6" s="9">
        <v>51.3</v>
      </c>
    </row>
    <row r="7" spans="1:3" ht="13.5">
      <c r="A7" s="2" t="s">
        <v>94</v>
      </c>
      <c r="B7" s="92">
        <v>1134</v>
      </c>
      <c r="C7" s="10">
        <v>100</v>
      </c>
    </row>
    <row r="8" spans="1:3" ht="13.5">
      <c r="A8" s="5"/>
      <c r="B8" s="93"/>
      <c r="C8" s="12"/>
    </row>
    <row r="9" spans="1:3" ht="13.5">
      <c r="A9" s="4" t="s">
        <v>104</v>
      </c>
      <c r="B9" s="94"/>
      <c r="C9" s="11"/>
    </row>
    <row r="10" spans="1:3" ht="13.5">
      <c r="A10" s="6" t="s">
        <v>90</v>
      </c>
      <c r="B10" s="92">
        <v>3</v>
      </c>
      <c r="C10" s="10">
        <f>(B10/($B$13-$B$12)*100)</f>
        <v>0.2688172043010753</v>
      </c>
    </row>
    <row r="11" spans="1:3" ht="13.5">
      <c r="A11" s="5" t="s">
        <v>91</v>
      </c>
      <c r="B11" s="92">
        <v>1113</v>
      </c>
      <c r="C11" s="10">
        <f>(B11/($B$13-$B$12)*100)</f>
        <v>99.73118279569893</v>
      </c>
    </row>
    <row r="12" spans="1:3" ht="13.5">
      <c r="A12" s="5" t="s">
        <v>82</v>
      </c>
      <c r="B12" s="92">
        <v>18</v>
      </c>
      <c r="C12" s="10">
        <v>0</v>
      </c>
    </row>
    <row r="13" spans="1:3" ht="13.5">
      <c r="A13" s="2" t="s">
        <v>81</v>
      </c>
      <c r="B13" s="92">
        <f>SUM(B10:B12)</f>
        <v>1134</v>
      </c>
      <c r="C13" s="10">
        <f>SUM(C10:C11)</f>
        <v>100</v>
      </c>
    </row>
    <row r="14" ht="13.5">
      <c r="B14" s="92"/>
    </row>
    <row r="15" spans="1:2" ht="13.5">
      <c r="A15" s="1" t="s">
        <v>105</v>
      </c>
      <c r="B15" s="94"/>
    </row>
    <row r="16" spans="1:3" ht="13.5">
      <c r="A16" s="2" t="s">
        <v>92</v>
      </c>
      <c r="B16" s="92">
        <v>73</v>
      </c>
      <c r="C16" s="10">
        <v>98.64864864864865</v>
      </c>
    </row>
    <row r="17" spans="1:3" ht="13.5">
      <c r="A17" s="2" t="s">
        <v>93</v>
      </c>
      <c r="B17" s="92">
        <v>1</v>
      </c>
      <c r="C17" s="10">
        <v>1.3513513513513513</v>
      </c>
    </row>
    <row r="18" spans="1:3" ht="13.5">
      <c r="A18" s="2" t="s">
        <v>81</v>
      </c>
      <c r="B18" s="92">
        <v>74</v>
      </c>
      <c r="C18" s="10">
        <v>100</v>
      </c>
    </row>
    <row r="19" spans="1:3" ht="13.5">
      <c r="A19" s="5"/>
      <c r="B19" s="92"/>
      <c r="C19" s="12"/>
    </row>
    <row r="20" spans="1:3" ht="13.5">
      <c r="A20" s="121" t="s">
        <v>49</v>
      </c>
      <c r="B20" s="94"/>
      <c r="C20" s="13"/>
    </row>
    <row r="21" spans="1:3" ht="13.5">
      <c r="A21" s="2" t="s">
        <v>83</v>
      </c>
      <c r="B21" s="92">
        <v>1</v>
      </c>
      <c r="C21" s="10">
        <f>(B21/$B$25)*100</f>
        <v>1.3513513513513513</v>
      </c>
    </row>
    <row r="22" spans="1:3" ht="13.5">
      <c r="A22" s="2" t="s">
        <v>106</v>
      </c>
      <c r="B22" s="92">
        <v>5</v>
      </c>
      <c r="C22" s="10">
        <f>(B22/$B$25)*100</f>
        <v>6.756756756756757</v>
      </c>
    </row>
    <row r="23" spans="1:3" ht="13.5">
      <c r="A23" s="2" t="s">
        <v>84</v>
      </c>
      <c r="B23" s="92">
        <v>49</v>
      </c>
      <c r="C23" s="10">
        <f>(B23/$B$25)*100</f>
        <v>66.21621621621621</v>
      </c>
    </row>
    <row r="24" spans="1:3" ht="13.5">
      <c r="A24" s="2" t="s">
        <v>85</v>
      </c>
      <c r="B24" s="92">
        <v>19</v>
      </c>
      <c r="C24" s="10">
        <f>(B24/$B$25)*100</f>
        <v>25.675675675675674</v>
      </c>
    </row>
    <row r="25" spans="1:3" ht="13.5">
      <c r="A25" s="2" t="s">
        <v>81</v>
      </c>
      <c r="B25" s="92">
        <v>74</v>
      </c>
      <c r="C25" s="10">
        <f>(B25/$B$25)*100</f>
        <v>100</v>
      </c>
    </row>
    <row r="26" spans="1:3" ht="13.5">
      <c r="A26" s="5"/>
      <c r="B26" s="93"/>
      <c r="C26" s="12"/>
    </row>
    <row r="27" spans="1:2" ht="13.5">
      <c r="A27" s="1" t="s">
        <v>95</v>
      </c>
      <c r="B27" s="94"/>
    </row>
    <row r="28" spans="1:3" ht="13.5">
      <c r="A28" s="2" t="s">
        <v>96</v>
      </c>
      <c r="B28" s="92">
        <v>770</v>
      </c>
      <c r="C28" s="10">
        <f>(B28/$B$30)*100</f>
        <v>73.40324118207818</v>
      </c>
    </row>
    <row r="29" spans="1:3" ht="13.5">
      <c r="A29" s="2" t="s">
        <v>97</v>
      </c>
      <c r="B29" s="92">
        <v>279</v>
      </c>
      <c r="C29" s="10">
        <f>(B29/$B$30)*100</f>
        <v>26.596758817921828</v>
      </c>
    </row>
    <row r="30" spans="1:3" ht="13.5">
      <c r="A30" s="2" t="s">
        <v>81</v>
      </c>
      <c r="B30" s="92">
        <v>1049</v>
      </c>
      <c r="C30" s="10">
        <f>(B30/$B$30)*100</f>
        <v>100</v>
      </c>
    </row>
    <row r="31" spans="1:3" ht="13.5">
      <c r="A31" s="5"/>
      <c r="B31" s="93"/>
      <c r="C31" s="12"/>
    </row>
    <row r="32" spans="1:2" ht="13.5">
      <c r="A32" s="121" t="s">
        <v>48</v>
      </c>
      <c r="B32" s="92"/>
    </row>
    <row r="33" spans="1:3" ht="13.5">
      <c r="A33" s="2" t="s">
        <v>83</v>
      </c>
      <c r="B33" s="92">
        <v>230</v>
      </c>
      <c r="C33" s="10">
        <f>(B33/($B$38-$B$37)*100)</f>
        <v>22.03065134099617</v>
      </c>
    </row>
    <row r="34" spans="1:3" ht="15.75" customHeight="1">
      <c r="A34" s="2" t="s">
        <v>86</v>
      </c>
      <c r="B34" s="92">
        <v>757</v>
      </c>
      <c r="C34" s="10">
        <f>(B34/($B$38-$B$37)*100)</f>
        <v>72.5095785440613</v>
      </c>
    </row>
    <row r="35" spans="1:3" ht="13.5">
      <c r="A35" s="2" t="s">
        <v>87</v>
      </c>
      <c r="B35" s="92">
        <v>43</v>
      </c>
      <c r="C35" s="10">
        <f>(B35/($B$38-$B$37)*100)</f>
        <v>4.118773946360153</v>
      </c>
    </row>
    <row r="36" spans="1:3" ht="13.5">
      <c r="A36" s="2" t="s">
        <v>88</v>
      </c>
      <c r="B36" s="92">
        <v>14</v>
      </c>
      <c r="C36" s="10">
        <f>(B36/($B$38-$B$37)*100)</f>
        <v>1.3409961685823755</v>
      </c>
    </row>
    <row r="37" spans="1:3" ht="13.5">
      <c r="A37" s="2" t="s">
        <v>82</v>
      </c>
      <c r="B37" s="92">
        <v>5</v>
      </c>
      <c r="C37" s="10">
        <v>0</v>
      </c>
    </row>
    <row r="38" spans="1:3" ht="13.5">
      <c r="A38" s="2" t="s">
        <v>81</v>
      </c>
      <c r="B38" s="92">
        <v>1049</v>
      </c>
      <c r="C38" s="10">
        <f>SUM(C33:C36)</f>
        <v>100</v>
      </c>
    </row>
    <row r="39" spans="1:3" ht="13.5">
      <c r="A39" s="5"/>
      <c r="B39" s="93"/>
      <c r="C39" s="12"/>
    </row>
    <row r="40" spans="1:2" ht="13.5">
      <c r="A40" s="121" t="s">
        <v>50</v>
      </c>
      <c r="B40" s="94"/>
    </row>
    <row r="41" spans="1:3" ht="13.5">
      <c r="A41" s="5" t="s">
        <v>98</v>
      </c>
      <c r="B41" s="92">
        <v>798</v>
      </c>
      <c r="C41" s="12">
        <v>70.4</v>
      </c>
    </row>
    <row r="42" spans="1:8" ht="13.5">
      <c r="A42" s="5" t="s">
        <v>99</v>
      </c>
      <c r="B42" s="92">
        <v>19</v>
      </c>
      <c r="C42" s="12">
        <v>1.7</v>
      </c>
      <c r="D42" s="14"/>
      <c r="E42" s="14"/>
      <c r="F42" s="14"/>
      <c r="G42" s="14"/>
      <c r="H42" s="14"/>
    </row>
    <row r="43" spans="1:8" ht="13.5">
      <c r="A43" s="5" t="s">
        <v>100</v>
      </c>
      <c r="B43" s="92">
        <v>5</v>
      </c>
      <c r="C43" s="12">
        <v>0.4</v>
      </c>
      <c r="D43" s="14"/>
      <c r="E43" s="14"/>
      <c r="F43" s="14"/>
      <c r="G43" s="14"/>
      <c r="H43" s="14"/>
    </row>
    <row r="44" spans="1:3" ht="13.5">
      <c r="A44" s="5" t="s">
        <v>101</v>
      </c>
      <c r="B44" s="92">
        <v>150</v>
      </c>
      <c r="C44" s="12">
        <v>13.2</v>
      </c>
    </row>
    <row r="45" spans="1:8" ht="13.5">
      <c r="A45" s="5" t="s">
        <v>109</v>
      </c>
      <c r="B45" s="92">
        <v>162</v>
      </c>
      <c r="C45" s="12">
        <v>14.3</v>
      </c>
      <c r="D45" s="14"/>
      <c r="E45" s="14"/>
      <c r="F45" s="14"/>
      <c r="G45" s="14"/>
      <c r="H45" s="14"/>
    </row>
    <row r="46" spans="1:8" ht="15" thickBot="1">
      <c r="A46" s="32" t="s">
        <v>81</v>
      </c>
      <c r="B46" s="95">
        <v>1134</v>
      </c>
      <c r="C46" s="33">
        <v>100</v>
      </c>
      <c r="D46" s="14"/>
      <c r="E46" s="14"/>
      <c r="F46" s="14"/>
      <c r="G46" s="14"/>
      <c r="H46" s="14"/>
    </row>
    <row r="47" spans="1:8" ht="27" customHeight="1">
      <c r="A47" s="199" t="s">
        <v>63</v>
      </c>
      <c r="B47" s="199"/>
      <c r="C47" s="199"/>
      <c r="D47" s="14"/>
      <c r="E47" s="14"/>
      <c r="F47" s="14"/>
      <c r="G47" s="14"/>
      <c r="H47" s="14"/>
    </row>
    <row r="48" spans="1:8" ht="13.5">
      <c r="A48" s="112" t="s">
        <v>56</v>
      </c>
      <c r="B48" s="111"/>
      <c r="C48" s="113"/>
      <c r="D48" s="14"/>
      <c r="E48" s="14"/>
      <c r="F48" s="14"/>
      <c r="G48" s="14"/>
      <c r="H48" s="14"/>
    </row>
    <row r="49" spans="1:8" ht="15" customHeight="1">
      <c r="A49" s="185" t="s">
        <v>57</v>
      </c>
      <c r="B49" s="186"/>
      <c r="C49" s="186"/>
      <c r="D49" s="14"/>
      <c r="E49" s="14"/>
      <c r="F49" s="14"/>
      <c r="G49" s="14"/>
      <c r="H49" s="14"/>
    </row>
    <row r="50" spans="1:3" ht="24.75" customHeight="1">
      <c r="A50" s="198" t="s">
        <v>51</v>
      </c>
      <c r="B50" s="198"/>
      <c r="C50" s="198"/>
    </row>
    <row r="51" spans="1:3" ht="13.5">
      <c r="A51" s="112" t="s">
        <v>58</v>
      </c>
      <c r="B51" s="193"/>
      <c r="C51" s="113"/>
    </row>
    <row r="52" spans="1:3" ht="13.5">
      <c r="A52" s="112" t="s">
        <v>59</v>
      </c>
      <c r="B52" s="111"/>
      <c r="C52" s="187"/>
    </row>
    <row r="53" spans="1:3" ht="13.5">
      <c r="A53" s="112" t="s">
        <v>60</v>
      </c>
      <c r="B53" s="111"/>
      <c r="C53" s="187"/>
    </row>
    <row r="54" spans="1:3" ht="13.5">
      <c r="A54" s="112" t="s">
        <v>61</v>
      </c>
      <c r="B54" s="111"/>
      <c r="C54" s="187"/>
    </row>
    <row r="55" spans="1:3" ht="13.5">
      <c r="A55" s="112" t="s">
        <v>62</v>
      </c>
      <c r="B55" s="111"/>
      <c r="C55" s="187"/>
    </row>
    <row r="56" spans="1:3" ht="13.5">
      <c r="A56"/>
      <c r="B56"/>
      <c r="C56"/>
    </row>
  </sheetData>
  <mergeCells count="3">
    <mergeCell ref="A1:C1"/>
    <mergeCell ref="A50:C50"/>
    <mergeCell ref="A47:C47"/>
  </mergeCells>
  <printOptions/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maya,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43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388153</v>
      </c>
      <c r="C5" s="9">
        <v>48.7</v>
      </c>
      <c r="D5" s="39"/>
    </row>
    <row r="6" spans="1:3" ht="13.5">
      <c r="A6" s="3" t="s">
        <v>80</v>
      </c>
      <c r="B6" s="126">
        <v>370157</v>
      </c>
      <c r="C6" s="9">
        <v>51.3</v>
      </c>
    </row>
    <row r="7" spans="1:3" ht="13.5">
      <c r="A7" s="2" t="s">
        <v>94</v>
      </c>
      <c r="B7" s="126">
        <v>758310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39934</v>
      </c>
      <c r="C10" s="10">
        <f>(B10/($B$13-$B$12)*100)</f>
        <v>5.34800752101223</v>
      </c>
      <c r="D10" s="50"/>
      <c r="E10" s="50"/>
    </row>
    <row r="11" spans="1:5" ht="13.5">
      <c r="A11" s="5" t="s">
        <v>91</v>
      </c>
      <c r="B11" s="50">
        <v>706774</v>
      </c>
      <c r="C11" s="10">
        <f>(B11/($B$13-$B$12)*100)</f>
        <v>94.65199247898776</v>
      </c>
      <c r="D11" s="50"/>
      <c r="E11" s="50"/>
    </row>
    <row r="12" spans="1:5" ht="13.5">
      <c r="A12" s="5" t="s">
        <v>82</v>
      </c>
      <c r="B12" s="50">
        <v>11602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758310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79978</v>
      </c>
      <c r="C16" s="10">
        <f>(B16/($B$19-$B$18)*100)</f>
        <v>92.92527914299325</v>
      </c>
    </row>
    <row r="17" spans="1:3" ht="13.5">
      <c r="A17" s="2" t="s">
        <v>93</v>
      </c>
      <c r="B17" s="50">
        <v>6089</v>
      </c>
      <c r="C17" s="10">
        <f>(B17/($B$19-$B$18)*100)</f>
        <v>7.07472085700675</v>
      </c>
    </row>
    <row r="18" spans="1:3" ht="13.5">
      <c r="A18" s="2" t="s">
        <v>82</v>
      </c>
      <c r="B18" s="50">
        <v>272</v>
      </c>
      <c r="C18" s="10">
        <v>0</v>
      </c>
    </row>
    <row r="19" spans="1:3" ht="13.5">
      <c r="A19" s="2" t="s">
        <v>81</v>
      </c>
      <c r="B19" s="50">
        <v>86339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1354</v>
      </c>
      <c r="C22" s="10">
        <f>(B22/$B$26)*100</f>
        <v>1.5854058357922345</v>
      </c>
    </row>
    <row r="23" spans="1:3" ht="13.5">
      <c r="A23" s="2" t="s">
        <v>106</v>
      </c>
      <c r="B23" s="50">
        <v>8182</v>
      </c>
      <c r="C23" s="10">
        <f>(B23/$B$26)*100</f>
        <v>9.580347524706102</v>
      </c>
    </row>
    <row r="24" spans="1:3" ht="13.5">
      <c r="A24" s="2" t="s">
        <v>84</v>
      </c>
      <c r="B24" s="50">
        <v>63044</v>
      </c>
      <c r="C24" s="10">
        <f>(B24/$B$26)*100</f>
        <v>73.8185565078919</v>
      </c>
    </row>
    <row r="25" spans="1:3" ht="13.5">
      <c r="A25" s="2" t="s">
        <v>85</v>
      </c>
      <c r="B25" s="50">
        <v>12824</v>
      </c>
      <c r="C25" s="10">
        <f>(B25/$B$26)*100</f>
        <v>15.01569013160976</v>
      </c>
    </row>
    <row r="26" spans="1:3" ht="13.5">
      <c r="A26" s="2" t="s">
        <v>81</v>
      </c>
      <c r="B26" s="50">
        <v>85404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516234</v>
      </c>
      <c r="C29" s="10">
        <f>(B29/($B$32-$B$31)*100)</f>
        <v>77.7451476488235</v>
      </c>
    </row>
    <row r="30" spans="1:3" ht="13.5">
      <c r="A30" s="2" t="s">
        <v>97</v>
      </c>
      <c r="B30" s="50">
        <v>147774</v>
      </c>
      <c r="C30" s="10">
        <f>(B30/($B$32-$B$31)*100)</f>
        <v>22.254852351176492</v>
      </c>
    </row>
    <row r="31" spans="1:3" ht="13.5">
      <c r="A31" s="2" t="s">
        <v>82</v>
      </c>
      <c r="B31" s="50">
        <v>1040</v>
      </c>
      <c r="C31" s="10">
        <v>0</v>
      </c>
    </row>
    <row r="32" spans="1:3" ht="13.5">
      <c r="A32" s="2" t="s">
        <v>81</v>
      </c>
      <c r="B32" s="50">
        <v>665048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121422</v>
      </c>
      <c r="C35" s="10">
        <f>(B35/($B$40-$B$39)*100)</f>
        <v>18.50634802091113</v>
      </c>
    </row>
    <row r="36" spans="1:3" ht="13.5">
      <c r="A36" s="2" t="s">
        <v>86</v>
      </c>
      <c r="B36" s="53">
        <v>465972</v>
      </c>
      <c r="C36" s="10">
        <f>(B36/($B$40-$B$39)*100)</f>
        <v>71.0204081632653</v>
      </c>
    </row>
    <row r="37" spans="1:3" ht="13.5">
      <c r="A37" s="2" t="s">
        <v>87</v>
      </c>
      <c r="B37" s="53">
        <v>46977</v>
      </c>
      <c r="C37" s="10">
        <f>(B37/($B$40-$B$39)*100)</f>
        <v>7.159927451189588</v>
      </c>
    </row>
    <row r="38" spans="1:3" ht="13.5">
      <c r="A38" s="2" t="s">
        <v>88</v>
      </c>
      <c r="B38" s="53">
        <v>21739</v>
      </c>
      <c r="C38" s="10">
        <f>(B38/($B$40-$B$39)*100)</f>
        <v>3.313316364633979</v>
      </c>
    </row>
    <row r="39" spans="1:3" ht="13.5">
      <c r="A39" s="2" t="s">
        <v>82</v>
      </c>
      <c r="B39" s="53">
        <v>8938</v>
      </c>
      <c r="C39" s="10">
        <v>0</v>
      </c>
    </row>
    <row r="40" spans="1:3" ht="13.5">
      <c r="A40" s="2" t="s">
        <v>81</v>
      </c>
      <c r="B40" s="53">
        <v>665048</v>
      </c>
      <c r="C40" s="10">
        <f>SUM(C35:C38)</f>
        <v>100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271199</v>
      </c>
      <c r="C43" s="12">
        <v>35.8</v>
      </c>
    </row>
    <row r="44" spans="1:8" ht="13.5">
      <c r="A44" s="5" t="s">
        <v>99</v>
      </c>
      <c r="B44" s="119">
        <v>237994</v>
      </c>
      <c r="C44" s="12">
        <v>31.4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120262</v>
      </c>
      <c r="C45" s="12">
        <v>15.9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127793</v>
      </c>
      <c r="C46" s="12">
        <v>16.9</v>
      </c>
    </row>
    <row r="47" spans="1:8" ht="13.5">
      <c r="A47" s="5" t="s">
        <v>109</v>
      </c>
      <c r="B47" s="119">
        <v>1062</v>
      </c>
      <c r="C47" s="12">
        <v>0.1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758310</v>
      </c>
      <c r="C48" s="33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7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18" customWidth="1"/>
    <col min="4" max="4" width="4.421875" style="0" customWidth="1"/>
  </cols>
  <sheetData>
    <row r="1" spans="1:3" ht="13.5">
      <c r="A1" s="197" t="s">
        <v>122</v>
      </c>
      <c r="B1" s="197"/>
      <c r="C1" s="197"/>
    </row>
    <row r="2" spans="1:3" ht="15" thickBot="1">
      <c r="A2" s="16"/>
      <c r="B2" s="17"/>
      <c r="C2" s="17"/>
    </row>
    <row r="3" spans="1:3" ht="15" thickBot="1">
      <c r="A3" s="79" t="s">
        <v>123</v>
      </c>
      <c r="B3" s="87">
        <v>2005</v>
      </c>
      <c r="C3" s="15" t="s">
        <v>102</v>
      </c>
    </row>
    <row r="4" spans="1:3" ht="13.5">
      <c r="A4" s="80" t="s">
        <v>110</v>
      </c>
      <c r="B4" s="60"/>
      <c r="C4" s="10"/>
    </row>
    <row r="5" spans="1:3" ht="13.5">
      <c r="A5" s="81" t="s">
        <v>79</v>
      </c>
      <c r="B5" s="61">
        <v>18037</v>
      </c>
      <c r="C5" s="9">
        <v>48.7</v>
      </c>
    </row>
    <row r="6" spans="1:3" ht="13.5">
      <c r="A6" s="81" t="s">
        <v>80</v>
      </c>
      <c r="B6" s="61">
        <v>14665</v>
      </c>
      <c r="C6" s="9">
        <v>51.3</v>
      </c>
    </row>
    <row r="7" spans="1:3" ht="13.5">
      <c r="A7" s="82" t="s">
        <v>94</v>
      </c>
      <c r="B7" s="61">
        <v>32702</v>
      </c>
      <c r="C7" s="9">
        <v>100</v>
      </c>
    </row>
    <row r="8" spans="1:3" ht="13.5">
      <c r="A8" s="83"/>
      <c r="B8" s="62"/>
      <c r="C8" s="12"/>
    </row>
    <row r="9" spans="1:3" ht="13.5">
      <c r="A9" s="84" t="s">
        <v>104</v>
      </c>
      <c r="B9" s="63"/>
      <c r="C9" s="11"/>
    </row>
    <row r="10" spans="1:3" ht="13.5">
      <c r="A10" s="85" t="s">
        <v>90</v>
      </c>
      <c r="B10" s="64">
        <v>75</v>
      </c>
      <c r="C10" s="10">
        <f>(B10/($B$13-$B$12)*100)</f>
        <v>0.2380801218970224</v>
      </c>
    </row>
    <row r="11" spans="1:3" ht="13.5">
      <c r="A11" s="83" t="s">
        <v>91</v>
      </c>
      <c r="B11" s="64">
        <v>31427</v>
      </c>
      <c r="C11" s="10">
        <f>(B11/($B$13-$B$12)*100)</f>
        <v>99.76191987810297</v>
      </c>
    </row>
    <row r="12" spans="1:3" ht="13.5">
      <c r="A12" s="82" t="s">
        <v>82</v>
      </c>
      <c r="B12" s="64">
        <v>1200</v>
      </c>
      <c r="C12" s="10">
        <v>0</v>
      </c>
    </row>
    <row r="13" spans="1:3" ht="13.5">
      <c r="A13" s="82" t="s">
        <v>81</v>
      </c>
      <c r="B13" s="64">
        <f>SUM(B10:B12)</f>
        <v>32702</v>
      </c>
      <c r="C13" s="10">
        <f>SUM(C10:C11)</f>
        <v>100</v>
      </c>
    </row>
    <row r="14" spans="1:3" ht="13.5">
      <c r="A14" s="82"/>
      <c r="B14" s="64"/>
      <c r="C14" s="9"/>
    </row>
    <row r="15" spans="1:3" ht="13.5">
      <c r="A15" s="80" t="s">
        <v>105</v>
      </c>
      <c r="B15" s="60"/>
      <c r="C15" s="9"/>
    </row>
    <row r="16" spans="1:3" ht="13.5">
      <c r="A16" s="82" t="s">
        <v>92</v>
      </c>
      <c r="B16" s="64">
        <v>925</v>
      </c>
      <c r="C16" s="10">
        <f>(B16/($B$19-$B$18)*100)</f>
        <v>93.62348178137651</v>
      </c>
    </row>
    <row r="17" spans="1:3" ht="13.5">
      <c r="A17" s="82" t="s">
        <v>93</v>
      </c>
      <c r="B17" s="64">
        <v>63</v>
      </c>
      <c r="C17" s="10">
        <f>(B17/($B$19-$B$18)*100)</f>
        <v>6.376518218623482</v>
      </c>
    </row>
    <row r="18" spans="1:3" ht="13.5">
      <c r="A18" s="82" t="s">
        <v>82</v>
      </c>
      <c r="B18" s="64">
        <v>4</v>
      </c>
      <c r="C18" s="10">
        <v>0</v>
      </c>
    </row>
    <row r="19" spans="1:3" ht="13.5">
      <c r="A19" s="82" t="s">
        <v>81</v>
      </c>
      <c r="B19" s="64">
        <v>992</v>
      </c>
      <c r="C19" s="10">
        <f>SUM(C16:C17)</f>
        <v>100</v>
      </c>
    </row>
    <row r="20" spans="1:3" ht="13.5">
      <c r="A20" s="83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82" t="s">
        <v>83</v>
      </c>
      <c r="B22" s="64">
        <v>11</v>
      </c>
      <c r="C22" s="10">
        <f>(B22/$B$26)*100</f>
        <v>1.1387163561076603</v>
      </c>
    </row>
    <row r="23" spans="1:3" ht="13.5">
      <c r="A23" s="82" t="s">
        <v>106</v>
      </c>
      <c r="B23" s="64">
        <v>72</v>
      </c>
      <c r="C23" s="10">
        <f>(B23/$B$26)*100</f>
        <v>7.453416149068323</v>
      </c>
    </row>
    <row r="24" spans="1:3" ht="13.5">
      <c r="A24" s="82" t="s">
        <v>84</v>
      </c>
      <c r="B24" s="64">
        <v>675</v>
      </c>
      <c r="C24" s="10">
        <f>(B24/$B$26)*100</f>
        <v>69.87577639751554</v>
      </c>
    </row>
    <row r="25" spans="1:3" ht="13.5">
      <c r="A25" s="82" t="s">
        <v>85</v>
      </c>
      <c r="B25" s="64">
        <v>208</v>
      </c>
      <c r="C25" s="10">
        <f>(B25/$B$26)*100</f>
        <v>21.532091097308488</v>
      </c>
    </row>
    <row r="26" spans="1:3" ht="13.5">
      <c r="A26" s="82" t="s">
        <v>81</v>
      </c>
      <c r="B26" s="64">
        <v>966</v>
      </c>
      <c r="C26" s="10">
        <f>(B26/$B$26)*100</f>
        <v>100</v>
      </c>
    </row>
    <row r="27" spans="1:3" ht="13.5">
      <c r="A27" s="83"/>
      <c r="B27" s="62"/>
      <c r="C27" s="12"/>
    </row>
    <row r="28" spans="1:3" ht="13.5">
      <c r="A28" s="80" t="s">
        <v>95</v>
      </c>
      <c r="B28" s="60"/>
      <c r="C28" s="9"/>
    </row>
    <row r="29" spans="1:3" ht="13.5">
      <c r="A29" s="82" t="s">
        <v>96</v>
      </c>
      <c r="B29" s="64">
        <v>24780</v>
      </c>
      <c r="C29" s="10">
        <f>(B29/($B$32-$B$31)*100)</f>
        <v>78.3631648852065</v>
      </c>
    </row>
    <row r="30" spans="1:3" ht="13.5">
      <c r="A30" s="82" t="s">
        <v>97</v>
      </c>
      <c r="B30" s="64">
        <v>6842</v>
      </c>
      <c r="C30" s="10">
        <f>(B30/($B$32-$B$31)*100)</f>
        <v>21.6368351147935</v>
      </c>
    </row>
    <row r="31" spans="1:3" ht="13.5">
      <c r="A31" s="82" t="s">
        <v>82</v>
      </c>
      <c r="B31" s="64">
        <v>41</v>
      </c>
      <c r="C31" s="10">
        <v>0</v>
      </c>
    </row>
    <row r="32" spans="1:3" ht="13.5">
      <c r="A32" s="82" t="s">
        <v>81</v>
      </c>
      <c r="B32" s="64">
        <v>31663</v>
      </c>
      <c r="C32" s="10">
        <f>(C29+C30)</f>
        <v>100</v>
      </c>
    </row>
    <row r="33" spans="1:3" ht="13.5">
      <c r="A33" s="83"/>
      <c r="B33" s="62"/>
      <c r="C33" s="12"/>
    </row>
    <row r="34" spans="1:3" ht="13.5">
      <c r="A34" s="121" t="s">
        <v>48</v>
      </c>
      <c r="B34" s="64"/>
      <c r="C34" s="9"/>
    </row>
    <row r="35" spans="1:3" ht="13.5">
      <c r="A35" s="82" t="s">
        <v>83</v>
      </c>
      <c r="B35" s="64">
        <v>6553</v>
      </c>
      <c r="C35" s="10">
        <f>(B35/($B$40-$B$39)*100)</f>
        <v>21.006571565956083</v>
      </c>
    </row>
    <row r="36" spans="1:3" ht="13.5">
      <c r="A36" s="82" t="s">
        <v>86</v>
      </c>
      <c r="B36" s="64">
        <v>21705</v>
      </c>
      <c r="C36" s="10">
        <f>(B36/($B$40-$B$39)*100)</f>
        <v>69.57845808623176</v>
      </c>
    </row>
    <row r="37" spans="1:3" ht="13.5">
      <c r="A37" s="82" t="s">
        <v>87</v>
      </c>
      <c r="B37" s="64">
        <v>1727</v>
      </c>
      <c r="C37" s="10">
        <f>(B37/($B$40-$B$39)*100)</f>
        <v>5.536143612758455</v>
      </c>
    </row>
    <row r="38" spans="1:3" ht="13.5">
      <c r="A38" s="82" t="s">
        <v>88</v>
      </c>
      <c r="B38" s="64">
        <v>1210</v>
      </c>
      <c r="C38" s="10">
        <f>(B38/($B$40-$B$39)*100)</f>
        <v>3.878826735053695</v>
      </c>
    </row>
    <row r="39" spans="1:3" ht="13.5">
      <c r="A39" s="82" t="s">
        <v>82</v>
      </c>
      <c r="B39" s="64">
        <v>468</v>
      </c>
      <c r="C39" s="10">
        <v>0</v>
      </c>
    </row>
    <row r="40" spans="1:3" ht="13.5">
      <c r="A40" s="82" t="s">
        <v>81</v>
      </c>
      <c r="B40" s="64">
        <v>31663</v>
      </c>
      <c r="C40" s="10">
        <f>SUM(C35:C38)</f>
        <v>99.99999999999999</v>
      </c>
    </row>
    <row r="41" spans="1:3" ht="13.5">
      <c r="A41" s="83"/>
      <c r="B41" s="62"/>
      <c r="C41" s="12"/>
    </row>
    <row r="42" spans="1:3" ht="13.5">
      <c r="A42" s="121" t="s">
        <v>50</v>
      </c>
      <c r="B42" s="60"/>
      <c r="C42" s="9"/>
    </row>
    <row r="43" spans="1:3" ht="13.5">
      <c r="A43" s="82" t="s">
        <v>98</v>
      </c>
      <c r="B43" s="64">
        <v>23397</v>
      </c>
      <c r="C43" s="10">
        <f>(B43/$B$48)*100</f>
        <v>71.54608280839092</v>
      </c>
    </row>
    <row r="44" spans="1:3" ht="13.5">
      <c r="A44" s="82" t="s">
        <v>99</v>
      </c>
      <c r="B44" s="64">
        <v>6225</v>
      </c>
      <c r="C44" s="10">
        <f>(B44/$B$48)*100</f>
        <v>19.035532994923855</v>
      </c>
    </row>
    <row r="45" spans="1:3" ht="13.5">
      <c r="A45" s="82" t="s">
        <v>100</v>
      </c>
      <c r="B45" s="64">
        <v>570</v>
      </c>
      <c r="C45" s="10">
        <f>(B45/$B$48)*100</f>
        <v>1.7430126597761604</v>
      </c>
    </row>
    <row r="46" spans="1:3" ht="13.5">
      <c r="A46" s="82" t="s">
        <v>101</v>
      </c>
      <c r="B46" s="64">
        <v>2410</v>
      </c>
      <c r="C46" s="10">
        <f>(B46/$B$48)*100</f>
        <v>7.369579842211485</v>
      </c>
    </row>
    <row r="47" spans="1:3" ht="13.5">
      <c r="A47" s="82" t="s">
        <v>109</v>
      </c>
      <c r="B47" s="64">
        <v>100</v>
      </c>
      <c r="C47" s="10">
        <f>(B47/$B$48)*100</f>
        <v>0.305791694697572</v>
      </c>
    </row>
    <row r="48" spans="1:3" ht="15" thickBot="1">
      <c r="A48" s="86" t="s">
        <v>81</v>
      </c>
      <c r="B48" s="65">
        <v>32702</v>
      </c>
      <c r="C48" s="34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1.421875" style="9" customWidth="1"/>
  </cols>
  <sheetData>
    <row r="1" spans="1:4" ht="13.5">
      <c r="A1" s="197" t="s">
        <v>141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142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51963</v>
      </c>
      <c r="C5" s="9">
        <v>48.7</v>
      </c>
    </row>
    <row r="6" spans="1:3" ht="13.5">
      <c r="A6" s="3" t="s">
        <v>80</v>
      </c>
      <c r="B6" s="61">
        <v>59877</v>
      </c>
      <c r="C6" s="9">
        <v>51.3</v>
      </c>
    </row>
    <row r="7" spans="1:3" ht="13.5">
      <c r="A7" s="2" t="s">
        <v>94</v>
      </c>
      <c r="B7" s="61">
        <v>111840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1457</v>
      </c>
      <c r="C10" s="10">
        <f>(B10/($B$13-$B$12)*100)</f>
        <v>1.3631600613749486</v>
      </c>
    </row>
    <row r="11" spans="1:3" ht="13.5">
      <c r="A11" s="5" t="s">
        <v>91</v>
      </c>
      <c r="B11" s="64">
        <v>105427</v>
      </c>
      <c r="C11" s="10">
        <f>(B11/($B$13-$B$12)*100)</f>
        <v>98.63683993862506</v>
      </c>
    </row>
    <row r="12" spans="1:3" ht="13.5">
      <c r="A12" s="5" t="s">
        <v>82</v>
      </c>
      <c r="B12" s="64">
        <v>4956</v>
      </c>
      <c r="C12" s="10">
        <v>0</v>
      </c>
    </row>
    <row r="13" spans="1:3" ht="13.5">
      <c r="A13" s="2" t="s">
        <v>81</v>
      </c>
      <c r="B13" s="64">
        <f>SUM(B10:B12)</f>
        <v>111840</v>
      </c>
      <c r="C13" s="10">
        <f>SUM(C10:C11)</f>
        <v>100.00000000000001</v>
      </c>
    </row>
    <row r="14" ht="13.5">
      <c r="B14" s="64"/>
    </row>
    <row r="15" spans="1:2" ht="13.5">
      <c r="A15" s="1" t="s">
        <v>105</v>
      </c>
      <c r="B15" s="60"/>
    </row>
    <row r="16" spans="1:3" ht="13.5">
      <c r="A16" s="2" t="s">
        <v>92</v>
      </c>
      <c r="B16" s="64">
        <v>7469</v>
      </c>
      <c r="C16" s="10">
        <f>(B16/($B$19-$B$18)*100)</f>
        <v>87.56154747948418</v>
      </c>
    </row>
    <row r="17" spans="1:3" ht="13.5">
      <c r="A17" s="2" t="s">
        <v>93</v>
      </c>
      <c r="B17" s="64">
        <v>1061</v>
      </c>
      <c r="C17" s="10">
        <f>(B17/($B$19-$B$18)*100)</f>
        <v>12.438452520515826</v>
      </c>
    </row>
    <row r="18" spans="1:3" ht="13.5">
      <c r="A18" s="2" t="s">
        <v>82</v>
      </c>
      <c r="B18" s="64">
        <v>34</v>
      </c>
      <c r="C18" s="10">
        <v>0</v>
      </c>
    </row>
    <row r="19" spans="1:3" ht="13.5">
      <c r="A19" s="2" t="s">
        <v>81</v>
      </c>
      <c r="B19" s="64">
        <v>8564</v>
      </c>
      <c r="C19" s="10">
        <f>SUM(C16:C17)</f>
        <v>100</v>
      </c>
    </row>
    <row r="20" spans="1:3" ht="13.5">
      <c r="A20" s="5"/>
      <c r="B20" s="64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182</v>
      </c>
      <c r="C22" s="10">
        <f>(B22/$B$26)*100</f>
        <v>2.1671826625387</v>
      </c>
    </row>
    <row r="23" spans="1:3" ht="13.5">
      <c r="A23" s="2" t="s">
        <v>106</v>
      </c>
      <c r="B23" s="64">
        <v>415</v>
      </c>
      <c r="C23" s="10">
        <f>(B23/$B$26)*100</f>
        <v>4.941652774470112</v>
      </c>
    </row>
    <row r="24" spans="1:3" ht="13.5">
      <c r="A24" s="2" t="s">
        <v>84</v>
      </c>
      <c r="B24" s="64">
        <v>6490</v>
      </c>
      <c r="C24" s="10">
        <f>(B24/$B$26)*100</f>
        <v>77.2803048344844</v>
      </c>
    </row>
    <row r="25" spans="1:3" ht="13.5">
      <c r="A25" s="2" t="s">
        <v>85</v>
      </c>
      <c r="B25" s="64">
        <v>1311</v>
      </c>
      <c r="C25" s="10">
        <f>(B25/$B$26)*100</f>
        <v>15.610859728506787</v>
      </c>
    </row>
    <row r="26" spans="1:3" ht="13.5">
      <c r="A26" s="2" t="s">
        <v>81</v>
      </c>
      <c r="B26" s="64">
        <v>8398</v>
      </c>
      <c r="C26" s="10">
        <f>(B26/$B$26)*100</f>
        <v>100</v>
      </c>
    </row>
    <row r="27" spans="1:3" ht="13.5">
      <c r="A27" s="5"/>
      <c r="B27" s="62"/>
      <c r="C27" s="12"/>
    </row>
    <row r="28" spans="1:2" ht="13.5">
      <c r="A28" s="1" t="s">
        <v>95</v>
      </c>
      <c r="B28" s="60"/>
    </row>
    <row r="29" spans="1:3" ht="13.5">
      <c r="A29" s="2" t="s">
        <v>96</v>
      </c>
      <c r="B29" s="64">
        <v>65128</v>
      </c>
      <c r="C29" s="10">
        <f>(B29/($B$32-$B$31)*100)</f>
        <v>63.41268682147899</v>
      </c>
    </row>
    <row r="30" spans="1:3" ht="13.5">
      <c r="A30" s="2" t="s">
        <v>97</v>
      </c>
      <c r="B30" s="64">
        <v>37577</v>
      </c>
      <c r="C30" s="10">
        <f>(B30/($B$32-$B$31)*100)</f>
        <v>36.58731317852101</v>
      </c>
    </row>
    <row r="31" spans="1:3" ht="13.5">
      <c r="A31" s="2" t="s">
        <v>82</v>
      </c>
      <c r="B31" s="64">
        <v>149</v>
      </c>
      <c r="C31" s="10">
        <v>0</v>
      </c>
    </row>
    <row r="32" spans="1:3" ht="13.5">
      <c r="A32" s="2" t="s">
        <v>81</v>
      </c>
      <c r="B32" s="64">
        <v>102854</v>
      </c>
      <c r="C32" s="10">
        <f>(C29+C30)</f>
        <v>100</v>
      </c>
    </row>
    <row r="33" spans="1:3" ht="13.5">
      <c r="A33" s="5"/>
      <c r="B33" s="62"/>
      <c r="C33" s="12"/>
    </row>
    <row r="34" spans="1:2" ht="13.5">
      <c r="A34" s="121" t="s">
        <v>48</v>
      </c>
      <c r="B34" s="64"/>
    </row>
    <row r="35" spans="1:3" ht="13.5">
      <c r="A35" s="2" t="s">
        <v>83</v>
      </c>
      <c r="B35" s="64">
        <v>36551</v>
      </c>
      <c r="C35" s="10">
        <f>(B35/($B$40-$B$39)*100)</f>
        <v>36.184093293998856</v>
      </c>
    </row>
    <row r="36" spans="1:3" ht="15.75" customHeight="1">
      <c r="A36" s="2" t="s">
        <v>86</v>
      </c>
      <c r="B36" s="64">
        <v>60351</v>
      </c>
      <c r="C36" s="10">
        <f>(B36/($B$40-$B$39)*100)</f>
        <v>59.74518383590394</v>
      </c>
    </row>
    <row r="37" spans="1:3" ht="13.5">
      <c r="A37" s="2" t="s">
        <v>87</v>
      </c>
      <c r="B37" s="64">
        <v>2610</v>
      </c>
      <c r="C37" s="10">
        <f>(B37/($B$40-$B$39)*100)</f>
        <v>2.5838002653097587</v>
      </c>
    </row>
    <row r="38" spans="1:3" ht="13.5">
      <c r="A38" s="2" t="s">
        <v>88</v>
      </c>
      <c r="B38" s="64">
        <v>1502</v>
      </c>
      <c r="C38" s="10">
        <f>(B38/($B$40-$B$39)*100)</f>
        <v>1.4869226047874553</v>
      </c>
    </row>
    <row r="39" spans="1:3" ht="13.5">
      <c r="A39" s="2" t="s">
        <v>82</v>
      </c>
      <c r="B39" s="64">
        <v>1840</v>
      </c>
      <c r="C39" s="10">
        <v>0</v>
      </c>
    </row>
    <row r="40" spans="1:3" ht="13.5">
      <c r="A40" s="2" t="s">
        <v>81</v>
      </c>
      <c r="B40" s="64">
        <v>102854</v>
      </c>
      <c r="C40" s="10">
        <f>SUM(C35:C38)</f>
        <v>100.00000000000001</v>
      </c>
    </row>
    <row r="41" spans="1:3" ht="13.5">
      <c r="A41" s="5"/>
      <c r="B41" s="62"/>
      <c r="C41" s="12"/>
    </row>
    <row r="42" spans="1:2" ht="13.5">
      <c r="A42" s="121" t="s">
        <v>50</v>
      </c>
      <c r="B42" s="60"/>
    </row>
    <row r="43" spans="1:3" ht="13.5">
      <c r="A43" s="5" t="s">
        <v>98</v>
      </c>
      <c r="B43" s="64">
        <v>46485</v>
      </c>
      <c r="C43" s="12">
        <v>41.6</v>
      </c>
    </row>
    <row r="44" spans="1:8" ht="13.5">
      <c r="A44" s="5" t="s">
        <v>99</v>
      </c>
      <c r="B44" s="64">
        <v>46523</v>
      </c>
      <c r="C44" s="12">
        <v>41.6</v>
      </c>
      <c r="D44" s="14"/>
      <c r="E44" s="14"/>
      <c r="F44" s="14"/>
      <c r="G44" s="14"/>
      <c r="H44" s="14"/>
    </row>
    <row r="45" spans="1:8" ht="13.5">
      <c r="A45" s="5" t="s">
        <v>100</v>
      </c>
      <c r="B45" s="64">
        <v>2329</v>
      </c>
      <c r="C45" s="12">
        <v>2.1</v>
      </c>
      <c r="D45" s="14"/>
      <c r="E45" s="14"/>
      <c r="F45" s="14"/>
      <c r="G45" s="14"/>
      <c r="H45" s="14"/>
    </row>
    <row r="46" spans="1:3" ht="13.5">
      <c r="A46" s="5" t="s">
        <v>101</v>
      </c>
      <c r="B46" s="64">
        <v>11293</v>
      </c>
      <c r="C46" s="12">
        <v>10.1</v>
      </c>
    </row>
    <row r="47" spans="1:8" ht="13.5">
      <c r="A47" s="5" t="s">
        <v>109</v>
      </c>
      <c r="B47" s="64">
        <v>5210</v>
      </c>
      <c r="C47" s="12">
        <v>4.7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65">
        <v>111840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5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xSplit="18800" topLeftCell="Q1" activePane="topLeft" state="split"/>
      <selection pane="topLeft" activeCell="A1" sqref="A1:C1"/>
      <selection pane="topRight" activeCell="Q43" sqref="Q43"/>
    </sheetView>
  </sheetViews>
  <sheetFormatPr defaultColWidth="8.8515625" defaultRowHeight="15"/>
  <cols>
    <col min="1" max="1" width="27.140625" style="2" customWidth="1"/>
    <col min="2" max="2" width="17.28125" style="49" customWidth="1"/>
    <col min="3" max="3" width="13.421875" style="9" customWidth="1"/>
  </cols>
  <sheetData>
    <row r="1" spans="1:4" ht="15" customHeight="1">
      <c r="A1" s="197" t="str">
        <f>CONCATENATE("Indicadores básicos de la agrupación ",$A$3,","," 2005")</f>
        <v>Indicadores básicos de la agrupación mazateco,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55</v>
      </c>
      <c r="B3" s="109">
        <v>2005</v>
      </c>
      <c r="C3" s="15" t="s">
        <v>102</v>
      </c>
    </row>
    <row r="4" spans="1:3" ht="13.5">
      <c r="A4" s="1" t="s">
        <v>110</v>
      </c>
      <c r="B4" s="104"/>
      <c r="C4" s="10"/>
    </row>
    <row r="5" spans="1:4" ht="13.5">
      <c r="A5" s="3" t="s">
        <v>79</v>
      </c>
      <c r="B5" s="105">
        <v>99708</v>
      </c>
      <c r="C5" s="9">
        <v>48.7</v>
      </c>
      <c r="D5" s="39"/>
    </row>
    <row r="6" spans="1:3" ht="13.5">
      <c r="A6" s="3" t="s">
        <v>80</v>
      </c>
      <c r="B6" s="105">
        <v>106851</v>
      </c>
      <c r="C6" s="9">
        <v>51.3</v>
      </c>
    </row>
    <row r="7" spans="1:3" ht="13.5">
      <c r="A7" s="2" t="s">
        <v>94</v>
      </c>
      <c r="B7" s="105">
        <v>206559</v>
      </c>
      <c r="C7" s="10">
        <v>100</v>
      </c>
    </row>
    <row r="8" spans="1:9" ht="13.5">
      <c r="A8" s="5"/>
      <c r="B8" s="106"/>
      <c r="C8" s="12"/>
      <c r="G8" s="197"/>
      <c r="H8" s="197"/>
      <c r="I8" s="197"/>
    </row>
    <row r="9" spans="1:3" ht="13.5">
      <c r="A9" s="4" t="s">
        <v>104</v>
      </c>
      <c r="B9" s="104"/>
      <c r="C9" s="11"/>
    </row>
    <row r="10" spans="1:5" ht="17.25" customHeight="1">
      <c r="A10" s="6" t="s">
        <v>90</v>
      </c>
      <c r="B10" s="107">
        <v>39742</v>
      </c>
      <c r="C10" s="10">
        <f>(B10/($B$13-$B$12)*100)</f>
        <v>19.53778310907473</v>
      </c>
      <c r="E10" s="50"/>
    </row>
    <row r="11" spans="1:5" ht="13.5">
      <c r="A11" s="5" t="s">
        <v>91</v>
      </c>
      <c r="B11" s="107">
        <v>163669</v>
      </c>
      <c r="C11" s="10">
        <f>(B11/($B$13-$B$12)*100)</f>
        <v>80.46221689092526</v>
      </c>
      <c r="E11" s="50"/>
    </row>
    <row r="12" spans="1:5" ht="13.5">
      <c r="A12" s="5" t="s">
        <v>82</v>
      </c>
      <c r="B12" s="107">
        <v>3148</v>
      </c>
      <c r="C12" s="10">
        <v>0</v>
      </c>
      <c r="E12" s="50"/>
    </row>
    <row r="13" spans="1:5" ht="13.5">
      <c r="A13" s="2" t="s">
        <v>81</v>
      </c>
      <c r="B13" s="107">
        <f>SUM(B10:B12)</f>
        <v>206559</v>
      </c>
      <c r="C13" s="10">
        <f>SUM(C10:C11)</f>
        <v>100</v>
      </c>
      <c r="E13" s="50"/>
    </row>
    <row r="14" ht="13.5">
      <c r="B14" s="104"/>
    </row>
    <row r="15" spans="1:2" ht="13.5">
      <c r="A15" s="1" t="s">
        <v>105</v>
      </c>
      <c r="B15" s="104"/>
    </row>
    <row r="16" spans="1:3" ht="13.5">
      <c r="A16" s="2" t="s">
        <v>92</v>
      </c>
      <c r="B16" s="107">
        <v>42125</v>
      </c>
      <c r="C16" s="10">
        <f>(B16/($B$19-$B$18)*100)</f>
        <v>89.36905974202308</v>
      </c>
    </row>
    <row r="17" spans="1:3" ht="13.5">
      <c r="A17" s="2" t="s">
        <v>93</v>
      </c>
      <c r="B17" s="107">
        <v>5011</v>
      </c>
      <c r="C17" s="10">
        <f>(B17/($B$19-$B$18)*100)</f>
        <v>10.630940257976917</v>
      </c>
    </row>
    <row r="18" spans="1:3" ht="13.5">
      <c r="A18" s="2" t="s">
        <v>82</v>
      </c>
      <c r="B18" s="107">
        <v>148</v>
      </c>
      <c r="C18" s="10">
        <v>0</v>
      </c>
    </row>
    <row r="19" spans="1:3" ht="13.5">
      <c r="A19" s="2" t="s">
        <v>81</v>
      </c>
      <c r="B19" s="107">
        <v>47284</v>
      </c>
      <c r="C19" s="10">
        <f>SUM(C16:C17)</f>
        <v>100</v>
      </c>
    </row>
    <row r="20" spans="1:3" ht="13.5">
      <c r="A20" s="5"/>
      <c r="B20" s="104"/>
      <c r="C20" s="12"/>
    </row>
    <row r="21" spans="1:3" ht="13.5">
      <c r="A21" s="121" t="s">
        <v>49</v>
      </c>
      <c r="B21" s="104"/>
      <c r="C21" s="13"/>
    </row>
    <row r="22" spans="1:3" ht="13.5">
      <c r="A22" s="2" t="s">
        <v>83</v>
      </c>
      <c r="B22" s="107">
        <v>2038</v>
      </c>
      <c r="C22" s="10">
        <f>(B22/$B$26)*100</f>
        <v>4.366082522815887</v>
      </c>
    </row>
    <row r="23" spans="1:3" ht="13.5">
      <c r="A23" s="2" t="s">
        <v>106</v>
      </c>
      <c r="B23" s="107">
        <v>4227</v>
      </c>
      <c r="C23" s="10">
        <f>(B23/$B$26)*100</f>
        <v>9.055657911650028</v>
      </c>
    </row>
    <row r="24" spans="1:3" ht="13.5">
      <c r="A24" s="2" t="s">
        <v>84</v>
      </c>
      <c r="B24" s="107">
        <v>35242</v>
      </c>
      <c r="C24" s="10">
        <f>(B24/$B$26)*100</f>
        <v>75.50023565705472</v>
      </c>
    </row>
    <row r="25" spans="1:3" ht="13.5">
      <c r="A25" s="2" t="s">
        <v>85</v>
      </c>
      <c r="B25" s="107">
        <v>5171</v>
      </c>
      <c r="C25" s="10">
        <f>(B25/$B$26)*100</f>
        <v>11.078023908479368</v>
      </c>
    </row>
    <row r="26" spans="1:3" ht="13.5">
      <c r="A26" s="2" t="s">
        <v>81</v>
      </c>
      <c r="B26" s="107">
        <v>46678</v>
      </c>
      <c r="C26" s="10">
        <f>(B26/$B$26)*100</f>
        <v>100</v>
      </c>
    </row>
    <row r="27" spans="1:3" ht="13.5">
      <c r="A27" s="5"/>
      <c r="B27" s="104"/>
      <c r="C27" s="12"/>
    </row>
    <row r="28" spans="1:2" ht="13.5">
      <c r="A28" s="1" t="s">
        <v>95</v>
      </c>
      <c r="B28" s="104"/>
    </row>
    <row r="29" spans="1:3" ht="13.5">
      <c r="A29" s="2" t="s">
        <v>96</v>
      </c>
      <c r="B29" s="107">
        <v>98445</v>
      </c>
      <c r="C29" s="10">
        <f>(B29/($B$32-$B$31)*100)</f>
        <v>63.45722462871287</v>
      </c>
    </row>
    <row r="30" spans="1:3" ht="13.5">
      <c r="A30" s="2" t="s">
        <v>97</v>
      </c>
      <c r="B30" s="107">
        <v>56691</v>
      </c>
      <c r="C30" s="10">
        <f>(B30/($B$32-$B$31)*100)</f>
        <v>36.54277537128713</v>
      </c>
    </row>
    <row r="31" spans="1:3" ht="13.5">
      <c r="A31" s="2" t="s">
        <v>82</v>
      </c>
      <c r="B31" s="107">
        <v>165</v>
      </c>
      <c r="C31" s="10">
        <v>0</v>
      </c>
    </row>
    <row r="32" spans="1:3" ht="13.5">
      <c r="A32" s="2" t="s">
        <v>81</v>
      </c>
      <c r="B32" s="107">
        <v>155301</v>
      </c>
      <c r="C32" s="10">
        <f>SUM(C29:C30)</f>
        <v>100</v>
      </c>
    </row>
    <row r="33" spans="2:3" ht="13.5">
      <c r="B33" s="90"/>
      <c r="C33" s="12"/>
    </row>
    <row r="34" spans="1:2" ht="13.5">
      <c r="A34" s="121" t="s">
        <v>48</v>
      </c>
      <c r="B34" s="104"/>
    </row>
    <row r="35" spans="1:3" ht="15.75" customHeight="1">
      <c r="A35" s="2" t="s">
        <v>83</v>
      </c>
      <c r="B35" s="107">
        <v>47733</v>
      </c>
      <c r="C35" s="10">
        <f>(B35/($B$40-$B$39)*100)</f>
        <v>31.104725040564578</v>
      </c>
    </row>
    <row r="36" spans="1:3" ht="13.5">
      <c r="A36" s="2" t="s">
        <v>86</v>
      </c>
      <c r="B36" s="107">
        <v>95135</v>
      </c>
      <c r="C36" s="10">
        <f>(B36/($B$40-$B$39)*100)</f>
        <v>61.99375729022084</v>
      </c>
    </row>
    <row r="37" spans="1:3" ht="13.5">
      <c r="A37" s="2" t="s">
        <v>87</v>
      </c>
      <c r="B37" s="107">
        <v>8152</v>
      </c>
      <c r="C37" s="10">
        <f>(B37/($B$40-$B$39)*100)</f>
        <v>5.312168070950547</v>
      </c>
    </row>
    <row r="38" spans="1:3" ht="13.5">
      <c r="A38" s="2" t="s">
        <v>88</v>
      </c>
      <c r="B38" s="107">
        <v>2439</v>
      </c>
      <c r="C38" s="10">
        <f>(B38/($B$40-$B$39)*100)</f>
        <v>1.5893495982640313</v>
      </c>
    </row>
    <row r="39" spans="1:3" ht="13.5">
      <c r="A39" s="2" t="s">
        <v>82</v>
      </c>
      <c r="B39" s="107">
        <v>1842</v>
      </c>
      <c r="C39" s="10">
        <v>0</v>
      </c>
    </row>
    <row r="40" spans="1:3" ht="13.5">
      <c r="A40" s="2" t="s">
        <v>81</v>
      </c>
      <c r="B40" s="107">
        <v>155301</v>
      </c>
      <c r="C40" s="10">
        <f>SUM(C35:C38)</f>
        <v>100</v>
      </c>
    </row>
    <row r="41" spans="1:3" ht="13.5">
      <c r="A41" s="5"/>
      <c r="B41" s="104"/>
      <c r="C41" s="12"/>
    </row>
    <row r="42" spans="1:2" ht="13.5">
      <c r="A42" s="121" t="s">
        <v>50</v>
      </c>
      <c r="B42" s="104"/>
    </row>
    <row r="43" spans="1:3" ht="13.5">
      <c r="A43" s="5" t="s">
        <v>98</v>
      </c>
      <c r="B43" s="110">
        <v>146676</v>
      </c>
      <c r="C43" s="26">
        <v>71</v>
      </c>
    </row>
    <row r="44" spans="1:8" ht="13.5">
      <c r="A44" s="5" t="s">
        <v>99</v>
      </c>
      <c r="B44" s="110">
        <v>26963</v>
      </c>
      <c r="C44" s="12">
        <v>13.1</v>
      </c>
      <c r="D44" s="14"/>
      <c r="E44" s="14"/>
      <c r="F44" s="14"/>
      <c r="G44" s="14"/>
      <c r="H44" s="14"/>
    </row>
    <row r="45" spans="1:8" ht="13.5">
      <c r="A45" s="5" t="s">
        <v>100</v>
      </c>
      <c r="B45" s="110">
        <v>3969</v>
      </c>
      <c r="C45" s="12">
        <v>1.9</v>
      </c>
      <c r="D45" s="14"/>
      <c r="E45" s="14"/>
      <c r="F45" s="14"/>
      <c r="G45" s="14"/>
      <c r="H45" s="14"/>
    </row>
    <row r="46" spans="1:3" ht="13.5">
      <c r="A46" s="5" t="s">
        <v>101</v>
      </c>
      <c r="B46" s="110">
        <v>19092</v>
      </c>
      <c r="C46" s="12">
        <v>9.2</v>
      </c>
    </row>
    <row r="47" spans="1:8" ht="13.5">
      <c r="A47" s="5" t="s">
        <v>109</v>
      </c>
      <c r="B47" s="110">
        <v>9859</v>
      </c>
      <c r="C47" s="12">
        <v>4.8</v>
      </c>
      <c r="D47" s="14"/>
      <c r="E47" s="14"/>
      <c r="F47" s="14"/>
      <c r="G47" s="14"/>
      <c r="H47" s="14"/>
    </row>
    <row r="48" spans="1:8" ht="13.5" customHeight="1" thickBot="1">
      <c r="A48" s="32" t="s">
        <v>81</v>
      </c>
      <c r="B48" s="108">
        <v>206559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5" customHeight="1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3.28125" style="18" customWidth="1"/>
  </cols>
  <sheetData>
    <row r="1" spans="1:3" ht="15" customHeight="1">
      <c r="A1" s="200" t="str">
        <f>CONCATENATE("Indicadores básicos de la agrupación ",$A$3,","," ",2005)</f>
        <v>Indicadores básicos de la agrupación mixe,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22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55315</v>
      </c>
      <c r="C5" s="118">
        <f>(B5/$B$7)*100</f>
        <v>47.75780494543445</v>
      </c>
    </row>
    <row r="6" spans="1:3" ht="13.5">
      <c r="A6" s="127" t="s">
        <v>80</v>
      </c>
      <c r="B6" s="126">
        <v>60509</v>
      </c>
      <c r="C6" s="118">
        <f>(B6/$B$7)*100</f>
        <v>52.24219505456554</v>
      </c>
    </row>
    <row r="7" spans="1:3" ht="13.5">
      <c r="A7" s="114" t="s">
        <v>94</v>
      </c>
      <c r="B7" s="126">
        <v>115824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256" ht="13.5">
      <c r="A10" s="6" t="s">
        <v>90</v>
      </c>
      <c r="B10" s="50">
        <v>21366</v>
      </c>
      <c r="C10" s="134">
        <f>B10/($B$13-$B$12)*100</f>
        <v>18.663848075612783</v>
      </c>
      <c r="D10" s="5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6" ht="13.5">
      <c r="A11" s="114" t="s">
        <v>91</v>
      </c>
      <c r="B11" s="50">
        <v>93112</v>
      </c>
      <c r="C11" s="134">
        <f>B11/($B$13-$B$12)*100</f>
        <v>81.33615192438722</v>
      </c>
      <c r="D11" s="50"/>
      <c r="F11" s="50"/>
    </row>
    <row r="12" spans="1:6" ht="13.5">
      <c r="A12" s="114" t="s">
        <v>82</v>
      </c>
      <c r="B12" s="50">
        <v>1346</v>
      </c>
      <c r="C12" s="10">
        <v>0</v>
      </c>
      <c r="D12" s="50"/>
      <c r="E12" s="2"/>
      <c r="F12" s="50"/>
    </row>
    <row r="13" spans="1:4" ht="13.5">
      <c r="A13" s="114" t="s">
        <v>81</v>
      </c>
      <c r="B13" s="50">
        <v>115824</v>
      </c>
      <c r="C13" s="134">
        <f>SUM(C10:C11)</f>
        <v>100</v>
      </c>
      <c r="D13" s="50"/>
    </row>
    <row r="14" spans="1:4" ht="13.5">
      <c r="A14" s="114"/>
      <c r="B14" s="50"/>
      <c r="C14" s="122"/>
      <c r="D14" s="50"/>
    </row>
    <row r="15" spans="1:3" ht="13.5">
      <c r="A15" s="121" t="s">
        <v>105</v>
      </c>
      <c r="B15" s="120"/>
      <c r="C15" s="122"/>
    </row>
    <row r="16" spans="1:3" ht="13.5">
      <c r="A16" s="2" t="s">
        <v>21</v>
      </c>
      <c r="B16" s="50">
        <v>23054</v>
      </c>
      <c r="C16" s="134">
        <f>B16/($B$19-$B$18)*100</f>
        <v>91.35724192589657</v>
      </c>
    </row>
    <row r="17" spans="1:3" ht="13.5">
      <c r="A17" s="2" t="s">
        <v>93</v>
      </c>
      <c r="B17" s="50">
        <v>2181</v>
      </c>
      <c r="C17" s="134">
        <f>B17/($B$19-$B$18)*100</f>
        <v>8.642758074103428</v>
      </c>
    </row>
    <row r="18" spans="1:3" ht="13.5">
      <c r="A18" s="2" t="s">
        <v>82</v>
      </c>
      <c r="B18" s="50">
        <v>92</v>
      </c>
      <c r="C18" s="10">
        <v>0</v>
      </c>
    </row>
    <row r="19" spans="1:3" ht="13.5">
      <c r="A19" s="2" t="s">
        <v>81</v>
      </c>
      <c r="B19" s="50">
        <v>25327</v>
      </c>
      <c r="C19" s="134">
        <f>SUM(C16:C17)</f>
        <v>100</v>
      </c>
    </row>
    <row r="20" spans="1:3" ht="13.5">
      <c r="A20" s="121"/>
      <c r="B20" s="120"/>
      <c r="C20" s="122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918</v>
      </c>
      <c r="C22" s="134">
        <f>B22/($B$26)*100</f>
        <v>3.6772953052395447</v>
      </c>
    </row>
    <row r="23" spans="1:3" ht="13.5">
      <c r="A23" s="2" t="s">
        <v>106</v>
      </c>
      <c r="B23" s="50">
        <v>2125</v>
      </c>
      <c r="C23" s="134">
        <f>B23/($B$26)*100</f>
        <v>8.512257651017466</v>
      </c>
    </row>
    <row r="24" spans="1:3" ht="13.5">
      <c r="A24" s="2" t="s">
        <v>84</v>
      </c>
      <c r="B24" s="50">
        <v>18813</v>
      </c>
      <c r="C24" s="134">
        <f>B24/($B$26)*100</f>
        <v>75.3605191475725</v>
      </c>
    </row>
    <row r="25" spans="1:3" ht="13.5">
      <c r="A25" s="2" t="s">
        <v>85</v>
      </c>
      <c r="B25" s="50">
        <v>3108</v>
      </c>
      <c r="C25" s="134">
        <f>B25/($B$26)*100</f>
        <v>12.449927896170486</v>
      </c>
    </row>
    <row r="26" spans="1:5" ht="13.5">
      <c r="A26" s="2" t="s">
        <v>81</v>
      </c>
      <c r="B26" s="50">
        <v>24964</v>
      </c>
      <c r="C26" s="134">
        <f>B26/($B$26)*100</f>
        <v>100</v>
      </c>
      <c r="D26" s="2"/>
      <c r="E26" s="53"/>
    </row>
    <row r="27" spans="1:5" ht="13.5">
      <c r="A27" s="2"/>
      <c r="B27" s="50"/>
      <c r="C27" s="118"/>
      <c r="D27" s="2"/>
      <c r="E27" s="53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57976</v>
      </c>
      <c r="C29" s="118">
        <f>(B29/(B32-B31)*100)</f>
        <v>65.61191462393336</v>
      </c>
    </row>
    <row r="30" spans="1:3" ht="13.5">
      <c r="A30" s="114" t="s">
        <v>97</v>
      </c>
      <c r="B30" s="50">
        <v>30386</v>
      </c>
      <c r="C30" s="118">
        <f>(B30/(B32-B31)*100)</f>
        <v>34.388085376066634</v>
      </c>
    </row>
    <row r="31" spans="1:3" ht="13.5">
      <c r="A31" s="114" t="s">
        <v>20</v>
      </c>
      <c r="B31" s="50">
        <v>89</v>
      </c>
      <c r="C31" s="10">
        <v>0</v>
      </c>
    </row>
    <row r="32" spans="1:3" ht="13.5">
      <c r="A32" s="114" t="s">
        <v>81</v>
      </c>
      <c r="B32" s="50">
        <v>88451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27655</v>
      </c>
      <c r="C35" s="118">
        <f>(B35/($B$40-$B$39))*100</f>
        <v>31.65346579983518</v>
      </c>
    </row>
    <row r="36" spans="1:3" ht="13.5">
      <c r="A36" s="114" t="s">
        <v>86</v>
      </c>
      <c r="B36" s="53">
        <v>51609</v>
      </c>
      <c r="C36" s="118">
        <f>(B36/($B$40-$B$39))*100</f>
        <v>59.070826847358305</v>
      </c>
    </row>
    <row r="37" spans="1:3" ht="13.5">
      <c r="A37" s="114" t="s">
        <v>87</v>
      </c>
      <c r="B37" s="53">
        <v>6036</v>
      </c>
      <c r="C37" s="118">
        <f>(B37/($B$40-$B$39))*100</f>
        <v>6.908707993773463</v>
      </c>
    </row>
    <row r="38" spans="1:3" ht="13.5">
      <c r="A38" s="114" t="s">
        <v>88</v>
      </c>
      <c r="B38" s="53">
        <v>2068</v>
      </c>
      <c r="C38" s="118">
        <f>(B38/($B$40-$B$39))*100</f>
        <v>2.3669993590330556</v>
      </c>
    </row>
    <row r="39" spans="1:3" ht="13.5">
      <c r="A39" s="127" t="s">
        <v>82</v>
      </c>
      <c r="B39" s="53">
        <v>1083</v>
      </c>
      <c r="C39" s="10">
        <v>0</v>
      </c>
    </row>
    <row r="40" spans="1:3" ht="13.5">
      <c r="A40" s="114" t="s">
        <v>81</v>
      </c>
      <c r="B40" s="53">
        <v>88451</v>
      </c>
      <c r="C40" s="118">
        <f>(B39/$B$39)*100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35"/>
    </row>
    <row r="43" spans="1:3" ht="13.5">
      <c r="A43" s="114" t="s">
        <v>98</v>
      </c>
      <c r="B43" s="119">
        <v>81925</v>
      </c>
      <c r="C43" s="118">
        <f aca="true" t="shared" si="0" ref="C43:C48">B43/$B$48*100</f>
        <v>70.73231799972372</v>
      </c>
    </row>
    <row r="44" spans="1:3" ht="13.5">
      <c r="A44" s="114" t="s">
        <v>99</v>
      </c>
      <c r="B44" s="119">
        <v>17261</v>
      </c>
      <c r="C44" s="118">
        <f t="shared" si="0"/>
        <v>14.902783533637242</v>
      </c>
    </row>
    <row r="45" spans="1:3" ht="13.5">
      <c r="A45" s="114" t="s">
        <v>100</v>
      </c>
      <c r="B45" s="119">
        <v>5157</v>
      </c>
      <c r="C45" s="118">
        <f t="shared" si="0"/>
        <v>4.452445089100705</v>
      </c>
    </row>
    <row r="46" spans="1:3" ht="13.5">
      <c r="A46" s="114" t="s">
        <v>101</v>
      </c>
      <c r="B46" s="119">
        <v>9094</v>
      </c>
      <c r="C46" s="118">
        <f t="shared" si="0"/>
        <v>7.851567896118248</v>
      </c>
    </row>
    <row r="47" spans="1:3" ht="13.5">
      <c r="A47" s="114" t="s">
        <v>109</v>
      </c>
      <c r="B47" s="119">
        <v>2387</v>
      </c>
      <c r="C47" s="118">
        <f t="shared" si="0"/>
        <v>2.0608854814200854</v>
      </c>
    </row>
    <row r="48" spans="1:3" ht="15" thickBot="1">
      <c r="A48" s="117" t="s">
        <v>81</v>
      </c>
      <c r="B48" s="116">
        <v>115824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s="190" customFormat="1" ht="13.5" customHeight="1">
      <c r="A51" s="185" t="s">
        <v>57</v>
      </c>
      <c r="B51" s="186"/>
      <c r="C51" s="186"/>
    </row>
    <row r="52" spans="1:3" ht="22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mixteco,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42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199850</v>
      </c>
      <c r="C5" s="9">
        <v>48.7</v>
      </c>
      <c r="D5" s="39"/>
    </row>
    <row r="6" spans="1:3" ht="13.5">
      <c r="A6" s="3" t="s">
        <v>80</v>
      </c>
      <c r="B6" s="126">
        <v>223366</v>
      </c>
      <c r="C6" s="9">
        <v>51.3</v>
      </c>
    </row>
    <row r="7" spans="1:3" ht="13.5">
      <c r="A7" s="2" t="s">
        <v>94</v>
      </c>
      <c r="B7" s="126">
        <v>423216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74593</v>
      </c>
      <c r="C10" s="10">
        <f>(B10/($B$13-$B$12)*100)</f>
        <v>18.162715215501603</v>
      </c>
      <c r="D10" s="50"/>
      <c r="E10" s="50"/>
    </row>
    <row r="11" spans="1:5" ht="13.5">
      <c r="A11" s="5" t="s">
        <v>91</v>
      </c>
      <c r="B11" s="50">
        <v>336100</v>
      </c>
      <c r="C11" s="10">
        <f>(B11/($B$13-$B$12)*100)</f>
        <v>81.8372847844984</v>
      </c>
      <c r="D11" s="50"/>
      <c r="E11" s="50"/>
    </row>
    <row r="12" spans="1:5" ht="13.5">
      <c r="A12" s="5" t="s">
        <v>82</v>
      </c>
      <c r="B12" s="50">
        <v>12523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423216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85536</v>
      </c>
      <c r="C16" s="10">
        <f>(B16/($B$19-$B$18)*100)</f>
        <v>87.37257145191934</v>
      </c>
    </row>
    <row r="17" spans="1:3" ht="13.5">
      <c r="A17" s="2" t="s">
        <v>93</v>
      </c>
      <c r="B17" s="50">
        <v>12362</v>
      </c>
      <c r="C17" s="10">
        <f>(B17/($B$19-$B$18)*100)</f>
        <v>12.627428548080655</v>
      </c>
    </row>
    <row r="18" spans="1:3" ht="13.5">
      <c r="A18" s="2" t="s">
        <v>82</v>
      </c>
      <c r="B18" s="50">
        <v>457</v>
      </c>
      <c r="C18" s="10">
        <v>0</v>
      </c>
    </row>
    <row r="19" spans="1:3" ht="13.5">
      <c r="A19" s="2" t="s">
        <v>81</v>
      </c>
      <c r="B19" s="50">
        <v>98355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7240</v>
      </c>
      <c r="C22" s="10">
        <f>(B22/$B$26)*100</f>
        <v>7.483358829123082</v>
      </c>
    </row>
    <row r="23" spans="1:3" ht="13.5">
      <c r="A23" s="2" t="s">
        <v>106</v>
      </c>
      <c r="B23" s="50">
        <v>9536</v>
      </c>
      <c r="C23" s="10">
        <f>(B23/$B$26)*100</f>
        <v>9.85653450200521</v>
      </c>
    </row>
    <row r="24" spans="1:3" ht="13.5">
      <c r="A24" s="2" t="s">
        <v>84</v>
      </c>
      <c r="B24" s="50">
        <v>70478</v>
      </c>
      <c r="C24" s="10">
        <f>(B24/$B$26)*100</f>
        <v>72.84698391698021</v>
      </c>
    </row>
    <row r="25" spans="1:3" ht="13.5">
      <c r="A25" s="2" t="s">
        <v>85</v>
      </c>
      <c r="B25" s="50">
        <v>9494</v>
      </c>
      <c r="C25" s="10">
        <f>(B25/$B$26)*100</f>
        <v>9.813122751891513</v>
      </c>
    </row>
    <row r="26" spans="1:3" ht="13.5">
      <c r="A26" s="2" t="s">
        <v>81</v>
      </c>
      <c r="B26" s="50">
        <v>96748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196323</v>
      </c>
      <c r="C29" s="10">
        <f>(B29/($B$32-$B$31)*100)</f>
        <v>62.28106629951685</v>
      </c>
    </row>
    <row r="30" spans="1:3" ht="13.5">
      <c r="A30" s="2" t="s">
        <v>97</v>
      </c>
      <c r="B30" s="50">
        <v>118898</v>
      </c>
      <c r="C30" s="10">
        <f>(B30/($B$32-$B$31)*100)</f>
        <v>37.718933700483156</v>
      </c>
    </row>
    <row r="31" spans="1:3" ht="13.5">
      <c r="A31" s="2" t="s">
        <v>82</v>
      </c>
      <c r="B31" s="50">
        <v>567</v>
      </c>
      <c r="C31" s="10">
        <v>0</v>
      </c>
    </row>
    <row r="32" spans="1:3" ht="13.5">
      <c r="A32" s="2" t="s">
        <v>81</v>
      </c>
      <c r="B32" s="50">
        <v>315788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108322</v>
      </c>
      <c r="C35" s="10">
        <f>(B35/($B$40-$B$39)*100)</f>
        <v>34.97744525995266</v>
      </c>
    </row>
    <row r="36" spans="1:3" ht="13.5">
      <c r="A36" s="2" t="s">
        <v>86</v>
      </c>
      <c r="B36" s="53">
        <v>177477</v>
      </c>
      <c r="C36" s="10">
        <f>(B36/($B$40-$B$39)*100)</f>
        <v>57.30776806558796</v>
      </c>
    </row>
    <row r="37" spans="1:3" ht="13.5">
      <c r="A37" s="2" t="s">
        <v>87</v>
      </c>
      <c r="B37" s="53">
        <v>17054</v>
      </c>
      <c r="C37" s="10">
        <f>(B37/($B$40-$B$39)*100)</f>
        <v>5.506779338114443</v>
      </c>
    </row>
    <row r="38" spans="1:3" ht="13.5">
      <c r="A38" s="2" t="s">
        <v>88</v>
      </c>
      <c r="B38" s="53">
        <v>6838</v>
      </c>
      <c r="C38" s="10">
        <f>(B38/($B$40-$B$39)*100)</f>
        <v>2.2080073363449375</v>
      </c>
    </row>
    <row r="39" spans="1:3" ht="13.5">
      <c r="A39" s="2" t="s">
        <v>82</v>
      </c>
      <c r="B39" s="53">
        <v>6097</v>
      </c>
      <c r="C39" s="10">
        <v>0</v>
      </c>
    </row>
    <row r="40" spans="1:3" ht="13.5">
      <c r="A40" s="2" t="s">
        <v>81</v>
      </c>
      <c r="B40" s="53">
        <v>315788</v>
      </c>
      <c r="C40" s="10">
        <f>SUM(C35:C38)</f>
        <v>99.99999999999999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290862</v>
      </c>
      <c r="C43" s="9">
        <v>68.7</v>
      </c>
    </row>
    <row r="44" spans="1:8" ht="13.5">
      <c r="A44" s="5" t="s">
        <v>99</v>
      </c>
      <c r="B44" s="119">
        <v>58228</v>
      </c>
      <c r="C44" s="9">
        <v>13.8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26680</v>
      </c>
      <c r="C45" s="9">
        <v>6.3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32202</v>
      </c>
      <c r="C46" s="9">
        <v>7.6</v>
      </c>
    </row>
    <row r="47" spans="1:8" ht="13.5">
      <c r="A47" s="5" t="s">
        <v>109</v>
      </c>
      <c r="B47" s="119">
        <v>15244</v>
      </c>
      <c r="C47" s="9">
        <v>3.6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423216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37" customWidth="1"/>
    <col min="4" max="4" width="4.421875" style="0" customWidth="1"/>
  </cols>
  <sheetData>
    <row r="1" spans="1:3" ht="13.5">
      <c r="A1" s="197" t="s">
        <v>128</v>
      </c>
      <c r="B1" s="197"/>
      <c r="C1" s="197"/>
    </row>
    <row r="2" spans="1:3" ht="15" thickBot="1">
      <c r="A2" s="16"/>
      <c r="B2" s="36"/>
      <c r="C2" s="17"/>
    </row>
    <row r="3" spans="1:3" ht="15" thickBot="1">
      <c r="A3" s="31" t="s">
        <v>129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672745</v>
      </c>
      <c r="C5" s="9">
        <v>48.7</v>
      </c>
    </row>
    <row r="6" spans="1:3" ht="13.5">
      <c r="A6" s="3" t="s">
        <v>80</v>
      </c>
      <c r="B6" s="61">
        <v>703281</v>
      </c>
      <c r="C6" s="9">
        <v>51.3</v>
      </c>
    </row>
    <row r="7" spans="1:3" ht="13.5">
      <c r="A7" s="2" t="s">
        <v>94</v>
      </c>
      <c r="B7" s="61">
        <v>1376026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129350</v>
      </c>
      <c r="C10" s="10">
        <f>(B10/($B$13-$B$12)*100)</f>
        <v>9.597747886788868</v>
      </c>
    </row>
    <row r="11" spans="1:3" ht="13.5">
      <c r="A11" s="5" t="s">
        <v>91</v>
      </c>
      <c r="B11" s="64">
        <v>1218362</v>
      </c>
      <c r="C11" s="10">
        <f>(B11/($B$13-$B$12)*100)</f>
        <v>90.40225211321113</v>
      </c>
    </row>
    <row r="12" spans="1:3" ht="13.5">
      <c r="A12" s="2" t="s">
        <v>82</v>
      </c>
      <c r="B12" s="64">
        <v>28314</v>
      </c>
      <c r="C12" s="10">
        <v>0</v>
      </c>
    </row>
    <row r="13" spans="1:3" ht="13.5">
      <c r="A13" s="2" t="s">
        <v>81</v>
      </c>
      <c r="B13" s="64">
        <f>SUM(B10:B12)</f>
        <v>1376026</v>
      </c>
      <c r="C13" s="10">
        <f>SUM(C10:C11)</f>
        <v>100</v>
      </c>
    </row>
    <row r="14" spans="1:3" ht="13.5">
      <c r="A14" s="2"/>
      <c r="B14" s="64"/>
      <c r="C14" s="9"/>
    </row>
    <row r="15" spans="1:3" ht="13.5">
      <c r="A15" s="1" t="s">
        <v>105</v>
      </c>
      <c r="B15" s="60"/>
      <c r="C15" s="9"/>
    </row>
    <row r="16" spans="1:3" ht="13.5">
      <c r="A16" s="2" t="s">
        <v>92</v>
      </c>
      <c r="B16" s="64">
        <v>245069</v>
      </c>
      <c r="C16" s="10">
        <f>(B16/($B$19-$B$18)*100)</f>
        <v>90.44337993238955</v>
      </c>
    </row>
    <row r="17" spans="1:3" ht="13.5">
      <c r="A17" s="2" t="s">
        <v>93</v>
      </c>
      <c r="B17" s="64">
        <v>25895</v>
      </c>
      <c r="C17" s="10">
        <f>(B17/($B$19-$B$18)*100)</f>
        <v>9.556620067610458</v>
      </c>
    </row>
    <row r="18" spans="1:3" ht="13.5">
      <c r="A18" s="2" t="s">
        <v>82</v>
      </c>
      <c r="B18" s="64">
        <v>802</v>
      </c>
      <c r="C18" s="10">
        <v>0</v>
      </c>
    </row>
    <row r="19" spans="1:3" ht="13.5">
      <c r="A19" s="2" t="s">
        <v>81</v>
      </c>
      <c r="B19" s="64">
        <v>271766</v>
      </c>
      <c r="C19" s="10">
        <f>SUM(C16:C17)</f>
        <v>100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50">
        <v>9594</v>
      </c>
      <c r="C22" s="10">
        <f>(B22/$B$26)*100</f>
        <v>3.5676170147888397</v>
      </c>
    </row>
    <row r="23" spans="1:3" ht="13.5">
      <c r="A23" s="2" t="s">
        <v>106</v>
      </c>
      <c r="B23" s="50">
        <v>28244</v>
      </c>
      <c r="C23" s="10">
        <f>(B23/$B$26)*100</f>
        <v>10.502790803178652</v>
      </c>
    </row>
    <row r="24" spans="1:3" ht="13.5">
      <c r="A24" s="2" t="s">
        <v>84</v>
      </c>
      <c r="B24" s="50">
        <v>196537</v>
      </c>
      <c r="C24" s="10">
        <f>(B24/$B$26)*100</f>
        <v>73.08408851736024</v>
      </c>
    </row>
    <row r="25" spans="1:3" ht="13.5">
      <c r="A25" s="2" t="s">
        <v>85</v>
      </c>
      <c r="B25" s="50">
        <v>34544</v>
      </c>
      <c r="C25" s="10">
        <f>(B25/$B$26)*100</f>
        <v>12.845503664672261</v>
      </c>
    </row>
    <row r="26" spans="1:3" ht="13.5">
      <c r="A26" s="2" t="s">
        <v>81</v>
      </c>
      <c r="B26" s="50">
        <v>268919</v>
      </c>
      <c r="C26" s="10">
        <f>(B26/$B$26)*100</f>
        <v>100</v>
      </c>
    </row>
    <row r="27" spans="1:3" ht="13.5">
      <c r="A27" s="5"/>
      <c r="B27" s="62"/>
      <c r="C27" s="12"/>
    </row>
    <row r="28" spans="1:3" ht="13.5">
      <c r="A28" s="1" t="s">
        <v>95</v>
      </c>
      <c r="B28" s="60"/>
      <c r="C28" s="9"/>
    </row>
    <row r="29" spans="1:3" ht="13.5">
      <c r="A29" s="2" t="s">
        <v>96</v>
      </c>
      <c r="B29" s="64">
        <v>722500</v>
      </c>
      <c r="C29" s="10">
        <f>(B29/($B$32-$B$31)*100)</f>
        <v>66.92510409285222</v>
      </c>
    </row>
    <row r="30" spans="1:3" ht="13.5">
      <c r="A30" s="2" t="s">
        <v>97</v>
      </c>
      <c r="B30" s="64">
        <v>357065</v>
      </c>
      <c r="C30" s="10">
        <f>(B30/($B$32-$B$31)*100)</f>
        <v>33.07489590714779</v>
      </c>
    </row>
    <row r="31" spans="1:3" ht="13.5">
      <c r="A31" s="2" t="s">
        <v>82</v>
      </c>
      <c r="B31" s="64">
        <v>1096</v>
      </c>
      <c r="C31" s="10">
        <v>0</v>
      </c>
    </row>
    <row r="32" spans="1:3" ht="13.5">
      <c r="A32" s="2" t="s">
        <v>81</v>
      </c>
      <c r="B32" s="64">
        <v>1080661</v>
      </c>
      <c r="C32" s="10">
        <f>(C29+C30)</f>
        <v>100.00000000000001</v>
      </c>
    </row>
    <row r="33" spans="1:3" ht="13.5">
      <c r="A33" s="5"/>
      <c r="B33" s="62"/>
      <c r="C33" s="12"/>
    </row>
    <row r="34" spans="1:3" ht="13.5">
      <c r="A34" s="121" t="s">
        <v>48</v>
      </c>
      <c r="B34" s="64"/>
      <c r="C34" s="9"/>
    </row>
    <row r="35" spans="1:3" ht="13.5">
      <c r="A35" s="2" t="s">
        <v>83</v>
      </c>
      <c r="B35" s="64">
        <v>325024</v>
      </c>
      <c r="C35" s="10">
        <f>(B35/($B$40-$B$39)*100)</f>
        <v>30.466506190336922</v>
      </c>
    </row>
    <row r="36" spans="1:3" ht="13.5">
      <c r="A36" s="2" t="s">
        <v>86</v>
      </c>
      <c r="B36" s="64">
        <v>651624</v>
      </c>
      <c r="C36" s="10">
        <f>(B36/($B$40-$B$39)*100)</f>
        <v>61.08074059076286</v>
      </c>
    </row>
    <row r="37" spans="1:3" ht="13.5">
      <c r="A37" s="2" t="s">
        <v>87</v>
      </c>
      <c r="B37" s="64">
        <v>61254</v>
      </c>
      <c r="C37" s="10">
        <f>(B37/($B$40-$B$39)*100)</f>
        <v>5.74171559694945</v>
      </c>
    </row>
    <row r="38" spans="1:3" ht="13.5">
      <c r="A38" s="2" t="s">
        <v>88</v>
      </c>
      <c r="B38" s="64">
        <v>28922</v>
      </c>
      <c r="C38" s="10">
        <f>(B38/($B$40-$B$39)*100)</f>
        <v>2.711037621950762</v>
      </c>
    </row>
    <row r="39" spans="1:3" ht="13.5">
      <c r="A39" s="2" t="s">
        <v>82</v>
      </c>
      <c r="B39" s="64">
        <v>13837</v>
      </c>
      <c r="C39" s="10">
        <v>0</v>
      </c>
    </row>
    <row r="40" spans="1:3" ht="13.5">
      <c r="A40" s="2" t="s">
        <v>81</v>
      </c>
      <c r="B40" s="64">
        <v>1080661</v>
      </c>
      <c r="C40" s="10">
        <f>SUM(C35:C38)</f>
        <v>99.99999999999999</v>
      </c>
    </row>
    <row r="41" spans="1:3" ht="13.5">
      <c r="A41" s="5"/>
      <c r="B41" s="62"/>
      <c r="C41" s="12"/>
    </row>
    <row r="42" spans="1:3" ht="13.5">
      <c r="A42" s="121" t="s">
        <v>50</v>
      </c>
      <c r="B42" s="60"/>
      <c r="C42" s="9"/>
    </row>
    <row r="43" spans="1:3" ht="13.5">
      <c r="A43" s="2" t="s">
        <v>98</v>
      </c>
      <c r="B43" s="64">
        <v>910453</v>
      </c>
      <c r="C43" s="10">
        <f>(B43/$B$48)*100</f>
        <v>66.16539222369344</v>
      </c>
    </row>
    <row r="44" spans="1:3" ht="13.5">
      <c r="A44" s="2" t="s">
        <v>99</v>
      </c>
      <c r="B44" s="64">
        <v>262771</v>
      </c>
      <c r="C44" s="10">
        <f>(B44/$B$48)*100</f>
        <v>19.09636881861244</v>
      </c>
    </row>
    <row r="45" spans="1:3" ht="13.5">
      <c r="A45" s="2" t="s">
        <v>100</v>
      </c>
      <c r="B45" s="64">
        <v>66012</v>
      </c>
      <c r="C45" s="10">
        <f>(B45/$B$48)*100</f>
        <v>4.797293074404117</v>
      </c>
    </row>
    <row r="46" spans="1:3" ht="13.5">
      <c r="A46" s="2" t="s">
        <v>101</v>
      </c>
      <c r="B46" s="64">
        <v>95812</v>
      </c>
      <c r="C46" s="10">
        <f>(B46/$B$48)*100</f>
        <v>6.962949827982902</v>
      </c>
    </row>
    <row r="47" spans="1:3" ht="13.5">
      <c r="A47" s="2" t="s">
        <v>109</v>
      </c>
      <c r="B47" s="64">
        <v>40978</v>
      </c>
      <c r="C47" s="10">
        <f>(B47/$B$48)*100</f>
        <v>2.9779960553070945</v>
      </c>
    </row>
    <row r="48" spans="1:3" ht="15" thickBot="1">
      <c r="A48" s="32" t="s">
        <v>81</v>
      </c>
      <c r="B48" s="65">
        <v>1376026</v>
      </c>
      <c r="C48" s="34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2" max="2" width="10.140625" style="0" customWidth="1"/>
    <col min="3" max="3" width="11.28125" style="18" customWidth="1"/>
  </cols>
  <sheetData>
    <row r="1" spans="1:3" ht="15" customHeight="1">
      <c r="A1" s="200" t="str">
        <f>CONCATENATE("Indicadores básicos de la agrupación ",$A$3,","," ",2005)</f>
        <v>Indicadores básicos de la agrupación oluteco,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52" t="s">
        <v>23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33</v>
      </c>
      <c r="C5" s="118">
        <f>(B5/$B$7)*100</f>
        <v>52.38095238095239</v>
      </c>
    </row>
    <row r="6" spans="1:3" ht="13.5">
      <c r="A6" s="127" t="s">
        <v>80</v>
      </c>
      <c r="B6" s="126">
        <v>30</v>
      </c>
      <c r="C6" s="118">
        <f>(B6/$B$7)*100</f>
        <v>47.61904761904761</v>
      </c>
    </row>
    <row r="7" spans="1:3" ht="13.5">
      <c r="A7" s="114" t="s">
        <v>94</v>
      </c>
      <c r="B7" s="126">
        <v>63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50">
        <v>58</v>
      </c>
      <c r="C10" s="134">
        <f>B10/($B$12-$B$11)*100</f>
        <v>100</v>
      </c>
      <c r="F10" s="50"/>
    </row>
    <row r="11" spans="1:6" ht="13.5">
      <c r="A11" s="114" t="s">
        <v>82</v>
      </c>
      <c r="B11" s="50">
        <v>5</v>
      </c>
      <c r="C11" s="134">
        <v>0</v>
      </c>
      <c r="D11" s="50"/>
      <c r="E11" s="2"/>
      <c r="F11" s="50"/>
    </row>
    <row r="12" spans="1:4" ht="13.5">
      <c r="A12" s="114" t="s">
        <v>81</v>
      </c>
      <c r="B12" s="50">
        <f>SUM(B10:B11)</f>
        <v>63</v>
      </c>
      <c r="C12" s="134">
        <f>SUM(C10:C10)</f>
        <v>100</v>
      </c>
      <c r="D12" s="50"/>
    </row>
    <row r="13" spans="1:4" ht="13.5">
      <c r="A13" s="114"/>
      <c r="B13" s="50"/>
      <c r="C13" s="122"/>
      <c r="D13" s="50"/>
    </row>
    <row r="14" spans="1:3" ht="13.5">
      <c r="A14" s="121" t="s">
        <v>105</v>
      </c>
      <c r="B14" s="141"/>
      <c r="C14" s="142"/>
    </row>
    <row r="15" spans="1:3" ht="13.5">
      <c r="A15" s="2" t="s">
        <v>21</v>
      </c>
      <c r="B15" s="126">
        <v>1</v>
      </c>
      <c r="C15" s="134">
        <f>B15/($B$16)*100</f>
        <v>100</v>
      </c>
    </row>
    <row r="16" spans="1:3" ht="13.5">
      <c r="A16" s="2" t="s">
        <v>81</v>
      </c>
      <c r="B16" s="126">
        <f>SUM(B15:B15)</f>
        <v>1</v>
      </c>
      <c r="C16" s="134">
        <f>B16/($B$16)*100</f>
        <v>100</v>
      </c>
    </row>
    <row r="17" spans="1:3" ht="13.5">
      <c r="A17" s="121"/>
      <c r="B17" s="141"/>
      <c r="C17" s="142"/>
    </row>
    <row r="18" spans="1:3" ht="13.5">
      <c r="A18" s="121" t="s">
        <v>49</v>
      </c>
      <c r="B18" s="141"/>
      <c r="C18" s="124"/>
    </row>
    <row r="19" spans="1:3" ht="13.5">
      <c r="A19" s="2" t="s">
        <v>83</v>
      </c>
      <c r="B19" s="126">
        <v>1</v>
      </c>
      <c r="C19" s="134">
        <f>B19/($B$20)*100</f>
        <v>100</v>
      </c>
    </row>
    <row r="20" spans="1:3" ht="13.5">
      <c r="A20" s="2" t="s">
        <v>81</v>
      </c>
      <c r="B20" s="126">
        <v>1</v>
      </c>
      <c r="C20" s="134">
        <f>B20/($B$20)*100</f>
        <v>100</v>
      </c>
    </row>
    <row r="21" spans="1:3" ht="13.5">
      <c r="A21" s="2"/>
      <c r="B21" s="126"/>
      <c r="C21" s="140"/>
    </row>
    <row r="22" spans="1:3" ht="13.5">
      <c r="A22" s="121" t="s">
        <v>95</v>
      </c>
      <c r="B22" s="120"/>
      <c r="C22" s="122"/>
    </row>
    <row r="23" spans="1:5" ht="13.5">
      <c r="A23" s="114" t="s">
        <v>96</v>
      </c>
      <c r="B23" s="50">
        <v>38</v>
      </c>
      <c r="C23" s="118">
        <f>(B23/$B$25)*100</f>
        <v>61.29032258064516</v>
      </c>
      <c r="D23" s="2"/>
      <c r="E23" s="53"/>
    </row>
    <row r="24" spans="1:5" ht="13.5">
      <c r="A24" s="114" t="s">
        <v>97</v>
      </c>
      <c r="B24" s="50">
        <v>24</v>
      </c>
      <c r="C24" s="118">
        <f>(B24/$B$25)*100</f>
        <v>38.70967741935484</v>
      </c>
      <c r="D24" s="2"/>
      <c r="E24" s="53"/>
    </row>
    <row r="25" spans="1:3" ht="13.5">
      <c r="A25" s="114" t="s">
        <v>81</v>
      </c>
      <c r="B25" s="133">
        <f>SUM(B23:B24)</f>
        <v>62</v>
      </c>
      <c r="C25" s="118">
        <f>(B25/$B$25)*100</f>
        <v>100</v>
      </c>
    </row>
    <row r="26" spans="1:3" ht="13.5">
      <c r="A26" s="114"/>
      <c r="B26" s="50"/>
      <c r="C26" s="118"/>
    </row>
    <row r="27" spans="1:3" ht="13.5">
      <c r="A27" s="121" t="s">
        <v>48</v>
      </c>
      <c r="B27" s="120"/>
      <c r="C27" s="118"/>
    </row>
    <row r="28" spans="1:3" ht="13.5">
      <c r="A28" s="114" t="s">
        <v>83</v>
      </c>
      <c r="B28" s="53">
        <v>21</v>
      </c>
      <c r="C28" s="118">
        <f>(B28/($B$33-$B$32))*100</f>
        <v>34.42622950819672</v>
      </c>
    </row>
    <row r="29" spans="1:3" ht="13.5">
      <c r="A29" s="114" t="s">
        <v>86</v>
      </c>
      <c r="B29" s="53">
        <v>34</v>
      </c>
      <c r="C29" s="118">
        <f>(B29/($B$33-$B$32))*100</f>
        <v>55.73770491803278</v>
      </c>
    </row>
    <row r="30" spans="1:3" ht="13.5">
      <c r="A30" s="114" t="s">
        <v>87</v>
      </c>
      <c r="B30" s="53">
        <v>4</v>
      </c>
      <c r="C30" s="118">
        <f>(B30/($B$33-$B$32))*100</f>
        <v>6.557377049180328</v>
      </c>
    </row>
    <row r="31" spans="1:3" ht="13.5">
      <c r="A31" s="114" t="s">
        <v>88</v>
      </c>
      <c r="B31" s="53">
        <v>2</v>
      </c>
      <c r="C31" s="118">
        <f>(B31/($B$33-$B$32))*100</f>
        <v>3.278688524590164</v>
      </c>
    </row>
    <row r="32" spans="1:3" ht="13.5">
      <c r="A32" s="127" t="s">
        <v>82</v>
      </c>
      <c r="B32" s="53">
        <v>1</v>
      </c>
      <c r="C32" s="10">
        <v>0</v>
      </c>
    </row>
    <row r="33" spans="1:3" ht="13.5">
      <c r="A33" s="114" t="s">
        <v>81</v>
      </c>
      <c r="B33" s="53">
        <v>62</v>
      </c>
      <c r="C33" s="118">
        <f>(B32/$B$32)*100</f>
        <v>100</v>
      </c>
    </row>
    <row r="34" spans="1:3" ht="13.5">
      <c r="A34" s="114"/>
      <c r="B34" s="53"/>
      <c r="C34" s="118"/>
    </row>
    <row r="35" spans="1:3" ht="13.5">
      <c r="A35" s="121" t="s">
        <v>50</v>
      </c>
      <c r="B35" s="120"/>
      <c r="C35" s="35"/>
    </row>
    <row r="36" spans="1:3" ht="13.5">
      <c r="A36" s="2" t="s">
        <v>98</v>
      </c>
      <c r="B36" s="50">
        <v>10</v>
      </c>
      <c r="C36" s="118">
        <f aca="true" t="shared" si="0" ref="C36:C41">(B36/$B$41)*100</f>
        <v>15.873015873015872</v>
      </c>
    </row>
    <row r="37" spans="1:3" ht="13.5">
      <c r="A37" s="2" t="s">
        <v>99</v>
      </c>
      <c r="B37" s="50">
        <v>24</v>
      </c>
      <c r="C37" s="118">
        <f t="shared" si="0"/>
        <v>38.095238095238095</v>
      </c>
    </row>
    <row r="38" spans="1:3" ht="13.5">
      <c r="A38" s="2" t="s">
        <v>100</v>
      </c>
      <c r="B38" s="50">
        <v>11</v>
      </c>
      <c r="C38" s="118">
        <f t="shared" si="0"/>
        <v>17.46031746031746</v>
      </c>
    </row>
    <row r="39" spans="1:5" ht="13.5">
      <c r="A39" s="2" t="s">
        <v>101</v>
      </c>
      <c r="B39" s="50">
        <v>15</v>
      </c>
      <c r="C39" s="118">
        <f t="shared" si="0"/>
        <v>23.809523809523807</v>
      </c>
      <c r="D39" s="2"/>
      <c r="E39" s="50"/>
    </row>
    <row r="40" spans="1:5" ht="13.5">
      <c r="A40" s="2" t="s">
        <v>109</v>
      </c>
      <c r="B40" s="50">
        <v>3</v>
      </c>
      <c r="C40" s="118">
        <f t="shared" si="0"/>
        <v>4.761904761904762</v>
      </c>
      <c r="D40" s="2"/>
      <c r="E40" s="50"/>
    </row>
    <row r="41" spans="1:3" ht="15" customHeight="1" thickBot="1">
      <c r="A41" s="32" t="s">
        <v>81</v>
      </c>
      <c r="B41" s="116">
        <v>63</v>
      </c>
      <c r="C41" s="115">
        <f t="shared" si="0"/>
        <v>100</v>
      </c>
    </row>
    <row r="42" spans="1:3" ht="27" customHeight="1">
      <c r="A42" s="199" t="s">
        <v>63</v>
      </c>
      <c r="B42" s="199"/>
      <c r="C42" s="199"/>
    </row>
    <row r="43" spans="1:3" ht="13.5">
      <c r="A43" s="112" t="s">
        <v>56</v>
      </c>
      <c r="B43" s="111"/>
      <c r="C43" s="113"/>
    </row>
    <row r="44" spans="1:3" ht="15.75" customHeight="1">
      <c r="A44" s="185" t="s">
        <v>57</v>
      </c>
      <c r="B44" s="186"/>
      <c r="C44" s="186"/>
    </row>
    <row r="45" spans="1:3" ht="23.25" customHeight="1">
      <c r="A45" s="198" t="s">
        <v>51</v>
      </c>
      <c r="B45" s="198"/>
      <c r="C45" s="198"/>
    </row>
    <row r="46" spans="1:3" ht="13.5">
      <c r="A46" s="112" t="s">
        <v>58</v>
      </c>
      <c r="B46" s="193"/>
      <c r="C46" s="113"/>
    </row>
    <row r="47" spans="1:3" ht="13.5">
      <c r="A47" s="112" t="s">
        <v>59</v>
      </c>
      <c r="B47" s="111"/>
      <c r="C47" s="187"/>
    </row>
    <row r="48" spans="1:3" ht="13.5">
      <c r="A48" s="112" t="s">
        <v>60</v>
      </c>
      <c r="B48" s="111"/>
      <c r="C48" s="187"/>
    </row>
    <row r="49" spans="1:3" ht="13.5">
      <c r="A49" s="112" t="s">
        <v>61</v>
      </c>
      <c r="B49" s="111"/>
      <c r="C49" s="187"/>
    </row>
    <row r="50" spans="1:3" ht="13.5">
      <c r="A50" s="112" t="s">
        <v>62</v>
      </c>
      <c r="B50" s="111"/>
      <c r="C50" s="187"/>
    </row>
  </sheetData>
  <mergeCells count="3">
    <mergeCell ref="A1:C1"/>
    <mergeCell ref="A45:C45"/>
    <mergeCell ref="A42:C42"/>
  </mergeCell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1.00390625" style="9" customWidth="1"/>
  </cols>
  <sheetData>
    <row r="1" spans="1:4" ht="13.5">
      <c r="A1" s="197" t="s">
        <v>139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140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115034</v>
      </c>
      <c r="C5" s="9">
        <v>48.7</v>
      </c>
    </row>
    <row r="6" spans="1:3" ht="13.5">
      <c r="A6" s="3" t="s">
        <v>80</v>
      </c>
      <c r="B6" s="61">
        <v>124816</v>
      </c>
      <c r="C6" s="9">
        <v>51.3</v>
      </c>
    </row>
    <row r="7" spans="1:3" ht="13.5">
      <c r="A7" s="2" t="s">
        <v>94</v>
      </c>
      <c r="B7" s="61">
        <v>239850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10104</v>
      </c>
      <c r="C10" s="10">
        <f>(B10/($B$13-$B$12))*100</f>
        <v>4.379656961547964</v>
      </c>
    </row>
    <row r="11" spans="1:3" ht="13.5">
      <c r="A11" s="5" t="s">
        <v>91</v>
      </c>
      <c r="B11" s="64">
        <v>220599</v>
      </c>
      <c r="C11" s="10">
        <f>(B11/($B$13-$B$12))*100</f>
        <v>95.62034303845203</v>
      </c>
    </row>
    <row r="12" spans="1:3" ht="13.5">
      <c r="A12" s="5" t="s">
        <v>82</v>
      </c>
      <c r="B12" s="64">
        <v>9147</v>
      </c>
      <c r="C12" s="10">
        <v>0</v>
      </c>
    </row>
    <row r="13" spans="1:3" ht="13.5">
      <c r="A13" s="2" t="s">
        <v>81</v>
      </c>
      <c r="B13" s="64">
        <f>SUM(B10:B12)</f>
        <v>239850</v>
      </c>
      <c r="C13" s="10">
        <f>SUM(C10:C11)</f>
        <v>100</v>
      </c>
    </row>
    <row r="14" ht="13.5">
      <c r="B14" s="64"/>
    </row>
    <row r="15" spans="1:2" ht="13.5">
      <c r="A15" s="1" t="s">
        <v>105</v>
      </c>
      <c r="B15" s="60"/>
    </row>
    <row r="16" spans="1:3" ht="13.5">
      <c r="A16" s="2" t="s">
        <v>92</v>
      </c>
      <c r="B16" s="64">
        <v>23568</v>
      </c>
      <c r="C16" s="10">
        <f>(B16/($B$19-$B$18)*100)</f>
        <v>91.22508225275789</v>
      </c>
    </row>
    <row r="17" spans="1:3" ht="13.5">
      <c r="A17" s="2" t="s">
        <v>93</v>
      </c>
      <c r="B17" s="64">
        <v>2267</v>
      </c>
      <c r="C17" s="10">
        <f>(B17/($B$19-$B$18)*100)</f>
        <v>8.774917747242112</v>
      </c>
    </row>
    <row r="18" spans="1:3" ht="13.5">
      <c r="A18" s="2" t="s">
        <v>82</v>
      </c>
      <c r="B18" s="64">
        <v>88</v>
      </c>
      <c r="C18" s="10">
        <v>0</v>
      </c>
    </row>
    <row r="19" spans="1:3" ht="13.5">
      <c r="A19" s="2" t="s">
        <v>81</v>
      </c>
      <c r="B19" s="64">
        <v>25923</v>
      </c>
      <c r="C19" s="10">
        <f>SUM(C16:C17)</f>
        <v>100</v>
      </c>
    </row>
    <row r="20" spans="1:3" ht="13.5">
      <c r="A20" s="5"/>
      <c r="B20" s="64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577</v>
      </c>
      <c r="C22" s="10">
        <f>(B22/$B$26)*100</f>
        <v>2.253554132166849</v>
      </c>
    </row>
    <row r="23" spans="1:3" ht="13.5">
      <c r="A23" s="2" t="s">
        <v>106</v>
      </c>
      <c r="B23" s="64">
        <v>2091</v>
      </c>
      <c r="C23" s="10">
        <f>(B23/$B$26)*100</f>
        <v>8.166692704264959</v>
      </c>
    </row>
    <row r="24" spans="1:3" ht="13.5">
      <c r="A24" s="2" t="s">
        <v>84</v>
      </c>
      <c r="B24" s="64">
        <v>18921</v>
      </c>
      <c r="C24" s="10">
        <f>(B24/$B$26)*100</f>
        <v>73.8986095922512</v>
      </c>
    </row>
    <row r="25" spans="1:3" ht="13.5">
      <c r="A25" s="2" t="s">
        <v>85</v>
      </c>
      <c r="B25" s="64">
        <v>4015</v>
      </c>
      <c r="C25" s="10">
        <f>(B25/$B$26)*100</f>
        <v>15.681143571316984</v>
      </c>
    </row>
    <row r="26" spans="1:3" ht="13.5">
      <c r="A26" s="2" t="s">
        <v>81</v>
      </c>
      <c r="B26" s="64">
        <v>25604</v>
      </c>
      <c r="C26" s="10">
        <f>(B26/$B$26)*100</f>
        <v>100</v>
      </c>
    </row>
    <row r="27" spans="1:3" ht="13.5">
      <c r="A27" s="5"/>
      <c r="B27" s="62"/>
      <c r="C27" s="12"/>
    </row>
    <row r="28" spans="1:2" ht="13.5">
      <c r="A28" s="1" t="s">
        <v>95</v>
      </c>
      <c r="B28" s="60"/>
    </row>
    <row r="29" spans="1:3" ht="13.5">
      <c r="A29" s="2" t="s">
        <v>96</v>
      </c>
      <c r="B29" s="64">
        <v>141240</v>
      </c>
      <c r="C29" s="10">
        <f>(B29/($B$32-$B$31)*100)</f>
        <v>66.63175623080517</v>
      </c>
    </row>
    <row r="30" spans="1:3" ht="13.5">
      <c r="A30" s="2" t="s">
        <v>97</v>
      </c>
      <c r="B30" s="64">
        <v>70731</v>
      </c>
      <c r="C30" s="10">
        <f>(B30/($B$32-$B$31)*100)</f>
        <v>33.36824376919484</v>
      </c>
    </row>
    <row r="31" spans="1:3" ht="13.5">
      <c r="A31" s="2" t="s">
        <v>82</v>
      </c>
      <c r="B31" s="64">
        <v>263</v>
      </c>
      <c r="C31" s="10">
        <v>0</v>
      </c>
    </row>
    <row r="32" spans="1:3" ht="13.5">
      <c r="A32" s="2" t="s">
        <v>81</v>
      </c>
      <c r="B32" s="64">
        <v>212234</v>
      </c>
      <c r="C32" s="10">
        <f>(C29+C30)</f>
        <v>100</v>
      </c>
    </row>
    <row r="33" spans="1:3" ht="13.5">
      <c r="A33" s="5"/>
      <c r="B33" s="62"/>
      <c r="C33" s="12"/>
    </row>
    <row r="34" spans="1:2" ht="13.5">
      <c r="A34" s="121" t="s">
        <v>48</v>
      </c>
      <c r="B34" s="64"/>
    </row>
    <row r="35" spans="1:3" ht="13.5">
      <c r="A35" s="2" t="s">
        <v>83</v>
      </c>
      <c r="B35" s="64">
        <v>65834</v>
      </c>
      <c r="C35" s="10">
        <f>(B35/($B$40-$B$39)*100)</f>
        <v>31.618886610217515</v>
      </c>
    </row>
    <row r="36" spans="1:3" ht="15.75" customHeight="1">
      <c r="A36" s="2" t="s">
        <v>86</v>
      </c>
      <c r="B36" s="64">
        <v>128607</v>
      </c>
      <c r="C36" s="10">
        <f>(B36/($B$40-$B$39)*100)</f>
        <v>61.767629952308</v>
      </c>
    </row>
    <row r="37" spans="1:3" ht="13.5">
      <c r="A37" s="2" t="s">
        <v>87</v>
      </c>
      <c r="B37" s="64">
        <v>8645</v>
      </c>
      <c r="C37" s="10">
        <f>(B37/($B$40-$B$39)*100)</f>
        <v>4.152038076758672</v>
      </c>
    </row>
    <row r="38" spans="1:3" ht="13.5">
      <c r="A38" s="2" t="s">
        <v>88</v>
      </c>
      <c r="B38" s="64">
        <v>5125</v>
      </c>
      <c r="C38" s="10">
        <f>(B38/($B$40-$B$39)*100)</f>
        <v>2.461445360715812</v>
      </c>
    </row>
    <row r="39" spans="1:3" ht="13.5">
      <c r="A39" s="2" t="s">
        <v>82</v>
      </c>
      <c r="B39" s="64">
        <v>4023</v>
      </c>
      <c r="C39" s="10">
        <v>0</v>
      </c>
    </row>
    <row r="40" spans="1:3" ht="13.5">
      <c r="A40" s="2" t="s">
        <v>81</v>
      </c>
      <c r="B40" s="64">
        <v>212234</v>
      </c>
      <c r="C40" s="10">
        <f>SUM(C35:C38)</f>
        <v>100</v>
      </c>
    </row>
    <row r="41" spans="1:3" ht="13.5">
      <c r="A41" s="5"/>
      <c r="B41" s="62"/>
      <c r="C41" s="12"/>
    </row>
    <row r="42" spans="1:2" ht="13.5">
      <c r="A42" s="121" t="s">
        <v>50</v>
      </c>
      <c r="B42" s="60"/>
    </row>
    <row r="43" spans="1:3" ht="13.5">
      <c r="A43" s="5" t="s">
        <v>98</v>
      </c>
      <c r="B43" s="62">
        <v>149569</v>
      </c>
      <c r="C43" s="12">
        <v>62.4</v>
      </c>
    </row>
    <row r="44" spans="1:8" ht="13.5">
      <c r="A44" s="5" t="s">
        <v>99</v>
      </c>
      <c r="B44" s="62">
        <v>44098</v>
      </c>
      <c r="C44" s="12">
        <v>18.4</v>
      </c>
      <c r="D44" s="14"/>
      <c r="E44" s="14"/>
      <c r="F44" s="14"/>
      <c r="G44" s="14"/>
      <c r="H44" s="14"/>
    </row>
    <row r="45" spans="1:8" ht="13.5">
      <c r="A45" s="5" t="s">
        <v>100</v>
      </c>
      <c r="B45" s="62">
        <v>9360</v>
      </c>
      <c r="C45" s="12">
        <v>3.9</v>
      </c>
      <c r="D45" s="14"/>
      <c r="E45" s="14"/>
      <c r="F45" s="14"/>
      <c r="G45" s="14"/>
      <c r="H45" s="14"/>
    </row>
    <row r="46" spans="1:3" ht="13.5">
      <c r="A46" s="5" t="s">
        <v>101</v>
      </c>
      <c r="B46" s="62">
        <v>26096</v>
      </c>
      <c r="C46" s="12">
        <v>10.9</v>
      </c>
    </row>
    <row r="47" spans="1:8" ht="13.5">
      <c r="A47" s="5" t="s">
        <v>109</v>
      </c>
      <c r="B47" s="62">
        <v>10727</v>
      </c>
      <c r="C47" s="12">
        <v>4.5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65">
        <v>239850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3.28125" style="18" customWidth="1"/>
  </cols>
  <sheetData>
    <row r="1" spans="1:3" ht="13.5">
      <c r="A1" s="200" t="str">
        <f>CONCATENATE("Indicadores básicos de la agrupación ",$A$3,","," ",2005)</f>
        <v>Indicadores básicos de la agrupación ayapaneco,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52" t="s">
        <v>0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2</v>
      </c>
      <c r="C5" s="118">
        <v>100</v>
      </c>
    </row>
    <row r="6" spans="1:3" ht="13.5">
      <c r="A6" s="114" t="s">
        <v>94</v>
      </c>
      <c r="B6" s="126">
        <v>2</v>
      </c>
      <c r="C6" s="118">
        <v>100</v>
      </c>
    </row>
    <row r="7" spans="2:3" ht="13.5">
      <c r="B7" s="126"/>
      <c r="C7" s="118"/>
    </row>
    <row r="8" spans="1:3" ht="13.5">
      <c r="A8" s="125" t="s">
        <v>104</v>
      </c>
      <c r="B8" s="120"/>
      <c r="C8" s="124"/>
    </row>
    <row r="9" spans="1:6" ht="13.5">
      <c r="A9" s="114" t="s">
        <v>91</v>
      </c>
      <c r="B9" s="50">
        <v>1</v>
      </c>
      <c r="C9" s="134">
        <f>B9/($B$11-$B$10)*100</f>
        <v>100</v>
      </c>
      <c r="F9" s="50"/>
    </row>
    <row r="10" spans="1:6" ht="13.5">
      <c r="A10" s="114" t="s">
        <v>82</v>
      </c>
      <c r="B10" s="50">
        <v>1</v>
      </c>
      <c r="C10" s="10">
        <v>0</v>
      </c>
      <c r="D10" s="50"/>
      <c r="E10" s="2"/>
      <c r="F10" s="50"/>
    </row>
    <row r="11" spans="1:4" ht="13.5">
      <c r="A11" s="114" t="s">
        <v>81</v>
      </c>
      <c r="B11" s="50">
        <f>SUM(B9:B10)</f>
        <v>2</v>
      </c>
      <c r="C11" s="134">
        <f>SUM(C9:C9)</f>
        <v>100</v>
      </c>
      <c r="D11" s="50"/>
    </row>
    <row r="12" spans="1:4" ht="13.5">
      <c r="A12" s="114"/>
      <c r="B12" s="50"/>
      <c r="C12" s="122"/>
      <c r="D12" s="50"/>
    </row>
    <row r="13" spans="1:3" ht="13.5">
      <c r="A13" s="121" t="s">
        <v>95</v>
      </c>
      <c r="B13" s="120"/>
      <c r="C13" s="122"/>
    </row>
    <row r="14" spans="1:5" ht="13.5">
      <c r="A14" s="114" t="s">
        <v>96</v>
      </c>
      <c r="B14" s="50">
        <v>1</v>
      </c>
      <c r="C14" s="118">
        <f>(B14/$B$16)*100</f>
        <v>50</v>
      </c>
      <c r="D14" s="2"/>
      <c r="E14" s="53"/>
    </row>
    <row r="15" spans="1:5" ht="13.5">
      <c r="A15" s="114" t="s">
        <v>97</v>
      </c>
      <c r="B15" s="50">
        <v>1</v>
      </c>
      <c r="C15" s="118">
        <f>(B15/$B$16)*100</f>
        <v>50</v>
      </c>
      <c r="D15" s="2"/>
      <c r="E15" s="53"/>
    </row>
    <row r="16" spans="1:3" ht="13.5">
      <c r="A16" s="114" t="s">
        <v>81</v>
      </c>
      <c r="B16" s="133">
        <f>SUM(B14:B15)</f>
        <v>2</v>
      </c>
      <c r="C16" s="118">
        <f>(B16/$B$16)*100</f>
        <v>100</v>
      </c>
    </row>
    <row r="17" spans="1:3" ht="13.5">
      <c r="A17" s="114"/>
      <c r="B17" s="50"/>
      <c r="C17" s="118"/>
    </row>
    <row r="18" spans="1:3" ht="13.5">
      <c r="A18" s="121" t="s">
        <v>48</v>
      </c>
      <c r="B18" s="120"/>
      <c r="C18" s="118"/>
    </row>
    <row r="19" spans="1:3" ht="13.5">
      <c r="A19" s="114" t="s">
        <v>83</v>
      </c>
      <c r="B19" s="53">
        <v>1</v>
      </c>
      <c r="C19" s="118">
        <f>(B19/$B$16)*100</f>
        <v>50</v>
      </c>
    </row>
    <row r="20" spans="1:3" ht="13.5">
      <c r="A20" s="114" t="s">
        <v>86</v>
      </c>
      <c r="B20" s="53">
        <v>1</v>
      </c>
      <c r="C20" s="118">
        <f>(B20/$B$16)*100</f>
        <v>50</v>
      </c>
    </row>
    <row r="21" spans="1:3" ht="13.5">
      <c r="A21" s="114" t="s">
        <v>81</v>
      </c>
      <c r="B21" s="53">
        <v>2</v>
      </c>
      <c r="C21" s="118">
        <f>(B21/$B$16)*100</f>
        <v>100</v>
      </c>
    </row>
    <row r="22" spans="1:3" ht="13.5">
      <c r="A22" s="114"/>
      <c r="B22" s="53"/>
      <c r="C22" s="118"/>
    </row>
    <row r="23" spans="1:3" ht="13.5">
      <c r="A23" s="121" t="s">
        <v>50</v>
      </c>
      <c r="B23" s="120"/>
      <c r="C23" s="35"/>
    </row>
    <row r="24" spans="1:3" ht="13.5">
      <c r="A24" s="2" t="s">
        <v>99</v>
      </c>
      <c r="B24" s="50">
        <v>2</v>
      </c>
      <c r="C24" s="118">
        <f>(B24/$B$16)*100</f>
        <v>100</v>
      </c>
    </row>
    <row r="25" spans="1:5" ht="15" thickBot="1">
      <c r="A25" s="32" t="s">
        <v>81</v>
      </c>
      <c r="B25" s="116">
        <v>2</v>
      </c>
      <c r="C25" s="115">
        <f>(B25/$B$16)*100</f>
        <v>100</v>
      </c>
      <c r="D25" s="2"/>
      <c r="E25" s="50"/>
    </row>
    <row r="26" spans="1:8" ht="25.5" customHeight="1">
      <c r="A26" s="199" t="s">
        <v>63</v>
      </c>
      <c r="B26" s="199"/>
      <c r="C26" s="199"/>
      <c r="D26" s="14"/>
      <c r="E26" s="14"/>
      <c r="F26" s="14"/>
      <c r="G26" s="14"/>
      <c r="H26" s="14"/>
    </row>
    <row r="27" spans="1:3" ht="13.5">
      <c r="A27" s="112" t="s">
        <v>56</v>
      </c>
      <c r="B27" s="111"/>
      <c r="C27" s="113"/>
    </row>
    <row r="28" spans="1:3" ht="15.75" customHeight="1">
      <c r="A28" s="185" t="s">
        <v>57</v>
      </c>
      <c r="B28" s="186"/>
      <c r="C28" s="186"/>
    </row>
    <row r="29" spans="1:3" ht="26.25" customHeight="1">
      <c r="A29" s="198" t="s">
        <v>51</v>
      </c>
      <c r="B29" s="198"/>
      <c r="C29" s="198"/>
    </row>
    <row r="30" spans="1:3" ht="15" customHeight="1">
      <c r="A30" s="112" t="s">
        <v>58</v>
      </c>
      <c r="B30" s="193"/>
      <c r="C30" s="113"/>
    </row>
    <row r="31" spans="1:3" ht="13.5">
      <c r="A31" s="112" t="s">
        <v>59</v>
      </c>
      <c r="B31" s="111"/>
      <c r="C31" s="187"/>
    </row>
    <row r="32" spans="1:3" ht="13.5">
      <c r="A32" s="112" t="s">
        <v>60</v>
      </c>
      <c r="B32" s="111"/>
      <c r="C32" s="187"/>
    </row>
    <row r="33" spans="1:3" ht="13.5">
      <c r="A33" s="112" t="s">
        <v>61</v>
      </c>
      <c r="B33" s="111"/>
      <c r="C33" s="187"/>
    </row>
    <row r="34" spans="1:3" ht="13.5">
      <c r="A34" s="112" t="s">
        <v>62</v>
      </c>
      <c r="B34" s="111"/>
      <c r="C34" s="187"/>
    </row>
  </sheetData>
  <mergeCells count="3">
    <mergeCell ref="A1:C1"/>
    <mergeCell ref="A29:C29"/>
    <mergeCell ref="A26:C26"/>
  </mergeCells>
  <printOptions/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140625" style="67" customWidth="1"/>
    <col min="3" max="3" width="12.7109375" style="91" bestFit="1" customWidth="1"/>
    <col min="4" max="4" width="4.421875" style="0" customWidth="1"/>
  </cols>
  <sheetData>
    <row r="1" spans="1:3" ht="13.5">
      <c r="A1" s="197" t="s">
        <v>131</v>
      </c>
      <c r="B1" s="197"/>
      <c r="C1" s="197"/>
    </row>
    <row r="2" spans="1:3" ht="15" thickBot="1">
      <c r="A2" s="16"/>
      <c r="B2" s="59"/>
      <c r="C2" s="16"/>
    </row>
    <row r="3" spans="1:3" ht="15" thickBot="1">
      <c r="A3" s="89" t="s">
        <v>130</v>
      </c>
      <c r="B3" s="87">
        <v>2005</v>
      </c>
      <c r="C3" s="78" t="s">
        <v>102</v>
      </c>
    </row>
    <row r="4" spans="1:3" ht="13.5">
      <c r="A4" s="70" t="s">
        <v>110</v>
      </c>
      <c r="B4" s="60"/>
      <c r="C4" s="145"/>
    </row>
    <row r="5" spans="1:3" ht="13.5">
      <c r="A5" s="71" t="s">
        <v>79</v>
      </c>
      <c r="B5" s="61">
        <v>110</v>
      </c>
      <c r="C5" s="145">
        <v>48.7</v>
      </c>
    </row>
    <row r="6" spans="1:3" ht="13.5">
      <c r="A6" s="71" t="s">
        <v>80</v>
      </c>
      <c r="B6" s="61">
        <v>90</v>
      </c>
      <c r="C6" s="145">
        <v>51.3</v>
      </c>
    </row>
    <row r="7" spans="1:3" ht="13.5">
      <c r="A7" s="72" t="s">
        <v>94</v>
      </c>
      <c r="B7" s="61">
        <v>200</v>
      </c>
      <c r="C7" s="145">
        <v>100</v>
      </c>
    </row>
    <row r="8" spans="1:3" ht="13.5">
      <c r="A8" s="73"/>
      <c r="B8" s="62"/>
      <c r="C8" s="146"/>
    </row>
    <row r="9" spans="1:3" ht="13.5">
      <c r="A9" s="74" t="s">
        <v>104</v>
      </c>
      <c r="B9" s="63"/>
      <c r="C9" s="147"/>
    </row>
    <row r="10" spans="1:3" ht="13.5">
      <c r="A10" s="73" t="s">
        <v>91</v>
      </c>
      <c r="B10" s="64">
        <v>199</v>
      </c>
      <c r="C10" s="145">
        <f>(B10/($B$12-$B$11)*100)</f>
        <v>100</v>
      </c>
    </row>
    <row r="11" spans="1:3" ht="13.5">
      <c r="A11" s="72" t="s">
        <v>82</v>
      </c>
      <c r="B11" s="64">
        <v>1</v>
      </c>
      <c r="C11" s="145">
        <v>0</v>
      </c>
    </row>
    <row r="12" spans="1:3" ht="13.5">
      <c r="A12" s="72" t="s">
        <v>81</v>
      </c>
      <c r="B12" s="64">
        <f>SUM(B10:B11)</f>
        <v>200</v>
      </c>
      <c r="C12" s="145">
        <f>SUM(C10:C10)</f>
        <v>100</v>
      </c>
    </row>
    <row r="13" spans="1:3" ht="13.5">
      <c r="A13" s="72"/>
      <c r="B13" s="64"/>
      <c r="C13" s="145"/>
    </row>
    <row r="14" spans="1:3" ht="13.5">
      <c r="A14" s="70" t="s">
        <v>105</v>
      </c>
      <c r="B14" s="60"/>
      <c r="C14" s="145"/>
    </row>
    <row r="15" spans="1:3" ht="13.5">
      <c r="A15" s="72" t="s">
        <v>92</v>
      </c>
      <c r="B15" s="64">
        <v>10</v>
      </c>
      <c r="C15" s="145">
        <v>100</v>
      </c>
    </row>
    <row r="16" spans="1:3" ht="13.5">
      <c r="A16" s="72" t="s">
        <v>81</v>
      </c>
      <c r="B16" s="64">
        <v>10</v>
      </c>
      <c r="C16" s="145">
        <v>100</v>
      </c>
    </row>
    <row r="17" spans="1:3" ht="13.5">
      <c r="A17" s="73"/>
      <c r="B17" s="62"/>
      <c r="C17" s="146"/>
    </row>
    <row r="18" spans="1:3" ht="13.5">
      <c r="A18" s="121" t="s">
        <v>49</v>
      </c>
      <c r="B18" s="60"/>
      <c r="C18" s="148"/>
    </row>
    <row r="19" spans="1:3" ht="13.5">
      <c r="A19" s="72" t="s">
        <v>84</v>
      </c>
      <c r="B19" s="64">
        <v>5</v>
      </c>
      <c r="C19" s="145">
        <f>(B19/B21)*100</f>
        <v>50</v>
      </c>
    </row>
    <row r="20" spans="1:3" ht="13.5">
      <c r="A20" s="72" t="s">
        <v>85</v>
      </c>
      <c r="B20" s="64">
        <v>5</v>
      </c>
      <c r="C20" s="145">
        <f>(B20/B21)*100</f>
        <v>50</v>
      </c>
    </row>
    <row r="21" spans="1:3" ht="13.5">
      <c r="A21" s="72" t="s">
        <v>81</v>
      </c>
      <c r="B21" s="64">
        <v>10</v>
      </c>
      <c r="C21" s="145">
        <f>SUM(C19:C20)</f>
        <v>100</v>
      </c>
    </row>
    <row r="22" spans="1:3" ht="13.5">
      <c r="A22" s="73"/>
      <c r="B22" s="62"/>
      <c r="C22" s="146"/>
    </row>
    <row r="23" spans="1:3" ht="13.5">
      <c r="A23" s="70" t="s">
        <v>95</v>
      </c>
      <c r="B23" s="60"/>
      <c r="C23" s="145"/>
    </row>
    <row r="24" spans="1:3" ht="13.5">
      <c r="A24" s="72" t="s">
        <v>96</v>
      </c>
      <c r="B24" s="64">
        <v>175</v>
      </c>
      <c r="C24" s="145">
        <f>(B24/($B$26)*100)</f>
        <v>93.08510638297872</v>
      </c>
    </row>
    <row r="25" spans="1:3" ht="13.5">
      <c r="A25" s="72" t="s">
        <v>97</v>
      </c>
      <c r="B25" s="64">
        <v>13</v>
      </c>
      <c r="C25" s="145">
        <f>(B25/($B$26)*100)</f>
        <v>6.914893617021277</v>
      </c>
    </row>
    <row r="26" spans="1:3" ht="13.5">
      <c r="A26" s="72" t="s">
        <v>81</v>
      </c>
      <c r="B26" s="64">
        <v>188</v>
      </c>
      <c r="C26" s="145">
        <f>(B26/($B$26)*100)</f>
        <v>100</v>
      </c>
    </row>
    <row r="27" spans="1:3" ht="13.5">
      <c r="A27" s="72"/>
      <c r="B27" s="64"/>
      <c r="C27" s="145"/>
    </row>
    <row r="28" spans="1:3" ht="13.5">
      <c r="A28" s="121" t="s">
        <v>48</v>
      </c>
      <c r="B28" s="64"/>
      <c r="C28" s="145"/>
    </row>
    <row r="29" spans="1:3" ht="13.5">
      <c r="A29" s="72" t="s">
        <v>83</v>
      </c>
      <c r="B29" s="64">
        <v>26</v>
      </c>
      <c r="C29" s="145">
        <f>(B29/($B$34-$B$33)*100)</f>
        <v>14.130434782608695</v>
      </c>
    </row>
    <row r="30" spans="1:3" ht="13.5">
      <c r="A30" s="72" t="s">
        <v>86</v>
      </c>
      <c r="B30" s="64">
        <v>127</v>
      </c>
      <c r="C30" s="145">
        <f>(B30/($B$34-$B$33)*100)</f>
        <v>69.02173913043478</v>
      </c>
    </row>
    <row r="31" spans="1:3" ht="13.5">
      <c r="A31" s="72" t="s">
        <v>87</v>
      </c>
      <c r="B31" s="64">
        <v>15</v>
      </c>
      <c r="C31" s="145">
        <f>(B31/($B$34-$B$33)*100)</f>
        <v>8.152173913043478</v>
      </c>
    </row>
    <row r="32" spans="1:3" ht="13.5">
      <c r="A32" s="72" t="s">
        <v>88</v>
      </c>
      <c r="B32" s="64">
        <v>16</v>
      </c>
      <c r="C32" s="145">
        <f>(B32/($B$34-$B$33)*100)</f>
        <v>8.695652173913043</v>
      </c>
    </row>
    <row r="33" spans="1:3" ht="13.5">
      <c r="A33" s="72" t="s">
        <v>82</v>
      </c>
      <c r="B33" s="64">
        <v>4</v>
      </c>
      <c r="C33" s="145">
        <v>0</v>
      </c>
    </row>
    <row r="34" spans="1:3" ht="13.5">
      <c r="A34" s="72" t="s">
        <v>81</v>
      </c>
      <c r="B34" s="64">
        <v>188</v>
      </c>
      <c r="C34" s="145">
        <f>SUM(C29:C32)</f>
        <v>100</v>
      </c>
    </row>
    <row r="35" spans="1:3" ht="13.5">
      <c r="A35" s="73"/>
      <c r="B35" s="62"/>
      <c r="C35" s="146"/>
    </row>
    <row r="36" spans="1:3" ht="13.5">
      <c r="A36" s="121" t="s">
        <v>50</v>
      </c>
      <c r="B36" s="60"/>
      <c r="C36" s="145"/>
    </row>
    <row r="37" spans="1:3" ht="13.5">
      <c r="A37" s="72" t="s">
        <v>98</v>
      </c>
      <c r="B37" s="64">
        <v>126</v>
      </c>
      <c r="C37" s="145">
        <f>(B37/$B$42)*100</f>
        <v>63</v>
      </c>
    </row>
    <row r="38" spans="1:3" ht="13.5">
      <c r="A38" s="72" t="s">
        <v>99</v>
      </c>
      <c r="B38" s="64">
        <v>17</v>
      </c>
      <c r="C38" s="145">
        <f>(B38/$B$42)*100</f>
        <v>8.5</v>
      </c>
    </row>
    <row r="39" spans="1:3" ht="13.5">
      <c r="A39" s="72" t="s">
        <v>100</v>
      </c>
      <c r="B39" s="64">
        <v>5</v>
      </c>
      <c r="C39" s="145">
        <f>(B39/$B$42)*100</f>
        <v>2.5</v>
      </c>
    </row>
    <row r="40" spans="1:3" ht="13.5">
      <c r="A40" s="72" t="s">
        <v>101</v>
      </c>
      <c r="B40" s="64">
        <v>44</v>
      </c>
      <c r="C40" s="145">
        <f>(B40/$B$42)*100</f>
        <v>22</v>
      </c>
    </row>
    <row r="41" spans="1:3" ht="13.5">
      <c r="A41" s="72" t="s">
        <v>109</v>
      </c>
      <c r="B41" s="64">
        <v>8</v>
      </c>
      <c r="C41" s="145">
        <f>(B41/$B$42)*100</f>
        <v>4</v>
      </c>
    </row>
    <row r="42" spans="1:3" ht="15" thickBot="1">
      <c r="A42" s="76" t="s">
        <v>81</v>
      </c>
      <c r="B42" s="65">
        <v>200</v>
      </c>
      <c r="C42" s="149">
        <f>(B42/$B$42)*100</f>
        <v>100</v>
      </c>
    </row>
    <row r="43" spans="1:3" ht="27" customHeight="1">
      <c r="A43" s="199" t="s">
        <v>63</v>
      </c>
      <c r="B43" s="199"/>
      <c r="C43" s="199"/>
    </row>
    <row r="44" spans="1:3" s="14" customFormat="1" ht="11.25">
      <c r="A44" s="112" t="s">
        <v>56</v>
      </c>
      <c r="B44" s="111"/>
      <c r="C44" s="113"/>
    </row>
    <row r="45" spans="1:3" s="14" customFormat="1" ht="11.25" customHeight="1">
      <c r="A45" s="185" t="s">
        <v>57</v>
      </c>
      <c r="B45" s="186"/>
      <c r="C45" s="186"/>
    </row>
    <row r="46" spans="1:3" s="14" customFormat="1" ht="22.5" customHeight="1">
      <c r="A46" s="198" t="s">
        <v>51</v>
      </c>
      <c r="B46" s="198"/>
      <c r="C46" s="198"/>
    </row>
    <row r="47" spans="1:3" s="14" customFormat="1" ht="11.25">
      <c r="A47" s="112" t="s">
        <v>58</v>
      </c>
      <c r="B47" s="193"/>
      <c r="C47" s="113"/>
    </row>
    <row r="48" spans="1:3" s="14" customFormat="1" ht="13.5">
      <c r="A48" s="112" t="s">
        <v>59</v>
      </c>
      <c r="B48" s="111"/>
      <c r="C48" s="187"/>
    </row>
    <row r="49" spans="1:3" ht="13.5">
      <c r="A49" s="112" t="s">
        <v>60</v>
      </c>
      <c r="B49" s="111"/>
      <c r="C49" s="187"/>
    </row>
    <row r="50" spans="1:3" ht="13.5">
      <c r="A50" s="112" t="s">
        <v>61</v>
      </c>
      <c r="B50" s="111"/>
      <c r="C50" s="187"/>
    </row>
    <row r="51" spans="1:3" ht="13.5">
      <c r="A51" s="112" t="s">
        <v>62</v>
      </c>
      <c r="B51" s="111"/>
      <c r="C51" s="187"/>
    </row>
  </sheetData>
  <mergeCells count="3">
    <mergeCell ref="A1:C1"/>
    <mergeCell ref="A46:C46"/>
    <mergeCell ref="A43:C43"/>
  </mergeCells>
  <printOptions/>
  <pageMargins left="0.7" right="0.7" top="0.75" bottom="0.75" header="0.3" footer="0.3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1.8515625" style="9" customWidth="1"/>
  </cols>
  <sheetData>
    <row r="1" spans="1:4" ht="13.5">
      <c r="A1" s="197" t="s">
        <v>69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68</v>
      </c>
      <c r="B3" s="99">
        <v>2005</v>
      </c>
      <c r="C3" s="15" t="s">
        <v>102</v>
      </c>
    </row>
    <row r="4" spans="1:3" ht="13.5">
      <c r="A4" s="1" t="s">
        <v>110</v>
      </c>
      <c r="B4" s="96"/>
      <c r="C4" s="10"/>
    </row>
    <row r="5" spans="1:4" ht="13.5">
      <c r="A5" s="3" t="s">
        <v>79</v>
      </c>
      <c r="B5" s="96">
        <v>4878</v>
      </c>
      <c r="C5" s="9">
        <v>48.7</v>
      </c>
      <c r="D5" s="39"/>
    </row>
    <row r="6" spans="1:3" ht="13.5">
      <c r="A6" s="3" t="s">
        <v>80</v>
      </c>
      <c r="B6" s="96">
        <v>4842</v>
      </c>
      <c r="C6" s="9">
        <v>51.3</v>
      </c>
    </row>
    <row r="7" spans="1:3" ht="13.5">
      <c r="A7" s="2" t="s">
        <v>94</v>
      </c>
      <c r="B7" s="96">
        <v>9720</v>
      </c>
      <c r="C7" s="10">
        <v>100</v>
      </c>
    </row>
    <row r="8" spans="1:3" ht="13.5">
      <c r="A8" s="5"/>
      <c r="B8" s="97"/>
      <c r="C8" s="12"/>
    </row>
    <row r="9" spans="1:3" ht="13.5">
      <c r="A9" s="4" t="s">
        <v>104</v>
      </c>
      <c r="B9" s="96"/>
      <c r="C9" s="11"/>
    </row>
    <row r="10" spans="1:3" ht="13.5">
      <c r="A10" s="6" t="s">
        <v>90</v>
      </c>
      <c r="B10" s="96">
        <v>1748</v>
      </c>
      <c r="C10" s="150">
        <f>(B10/($B$13-$B$12)*100)</f>
        <v>18.55035551310623</v>
      </c>
    </row>
    <row r="11" spans="1:3" ht="13.5">
      <c r="A11" s="5" t="s">
        <v>91</v>
      </c>
      <c r="B11" s="96">
        <v>7675</v>
      </c>
      <c r="C11" s="10">
        <f>(B11/($B$13-$B$12)*100)</f>
        <v>81.44964448689377</v>
      </c>
    </row>
    <row r="12" spans="1:3" ht="13.5">
      <c r="A12" s="5" t="s">
        <v>82</v>
      </c>
      <c r="B12" s="96">
        <v>18</v>
      </c>
      <c r="C12" s="10">
        <v>0</v>
      </c>
    </row>
    <row r="13" spans="1:3" ht="13.5">
      <c r="A13" s="2" t="s">
        <v>81</v>
      </c>
      <c r="B13" s="96">
        <f>SUM(B10:B12)</f>
        <v>9441</v>
      </c>
      <c r="C13" s="10">
        <f>SUM(C10:C11)</f>
        <v>100</v>
      </c>
    </row>
    <row r="14" ht="13.5">
      <c r="B14" s="96"/>
    </row>
    <row r="15" spans="1:2" ht="13.5">
      <c r="A15" s="1" t="s">
        <v>105</v>
      </c>
      <c r="B15" s="96"/>
    </row>
    <row r="16" spans="1:3" ht="13.5">
      <c r="A16" s="2" t="s">
        <v>92</v>
      </c>
      <c r="B16" s="96">
        <v>2246</v>
      </c>
      <c r="C16" s="10">
        <f>(B16/($B$19-$B$18)*100)</f>
        <v>88.18217510797017</v>
      </c>
    </row>
    <row r="17" spans="1:3" ht="13.5">
      <c r="A17" s="2" t="s">
        <v>93</v>
      </c>
      <c r="B17" s="96">
        <v>301</v>
      </c>
      <c r="C17" s="10">
        <f>(B17/($B$19-$B$18)*100)</f>
        <v>11.81782489202984</v>
      </c>
    </row>
    <row r="18" spans="1:3" ht="13.5">
      <c r="A18" s="2" t="s">
        <v>82</v>
      </c>
      <c r="B18" s="96">
        <v>11</v>
      </c>
      <c r="C18" s="10">
        <v>0</v>
      </c>
    </row>
    <row r="19" spans="1:3" ht="13.5">
      <c r="A19" s="2" t="s">
        <v>81</v>
      </c>
      <c r="B19" s="96">
        <v>2558</v>
      </c>
      <c r="C19" s="10">
        <f>SUM(C16:C17)</f>
        <v>100</v>
      </c>
    </row>
    <row r="20" spans="1:3" ht="13.5">
      <c r="A20" s="5"/>
      <c r="B20" s="96"/>
      <c r="C20" s="12"/>
    </row>
    <row r="21" spans="1:3" ht="13.5">
      <c r="A21" s="121" t="s">
        <v>49</v>
      </c>
      <c r="B21" s="96"/>
      <c r="C21" s="13"/>
    </row>
    <row r="22" spans="1:3" ht="13.5">
      <c r="A22" s="2" t="s">
        <v>83</v>
      </c>
      <c r="B22" s="96">
        <v>111</v>
      </c>
      <c r="C22" s="10">
        <f>(B22/$B$26)*100</f>
        <v>4.3960396039603955</v>
      </c>
    </row>
    <row r="23" spans="1:3" ht="13.5">
      <c r="A23" s="2" t="s">
        <v>106</v>
      </c>
      <c r="B23" s="96">
        <v>222</v>
      </c>
      <c r="C23" s="10">
        <f>(B23/$B$26)*100</f>
        <v>8.792079207920791</v>
      </c>
    </row>
    <row r="24" spans="1:3" ht="13.5">
      <c r="A24" s="2" t="s">
        <v>84</v>
      </c>
      <c r="B24" s="96">
        <v>1923</v>
      </c>
      <c r="C24" s="10">
        <f>(B24/$B$26)*100</f>
        <v>76.15841584158416</v>
      </c>
    </row>
    <row r="25" spans="1:3" ht="13.5">
      <c r="A25" s="2" t="s">
        <v>85</v>
      </c>
      <c r="B25" s="96">
        <v>269</v>
      </c>
      <c r="C25" s="10">
        <f>(B25/$B$26)*100</f>
        <v>10.653465346534654</v>
      </c>
    </row>
    <row r="26" spans="1:3" ht="13.5">
      <c r="A26" s="2" t="s">
        <v>81</v>
      </c>
      <c r="B26" s="96">
        <v>2525</v>
      </c>
      <c r="C26" s="10">
        <f>(B26/$B$26)*100</f>
        <v>100</v>
      </c>
    </row>
    <row r="27" spans="1:3" ht="13.5">
      <c r="A27" s="5"/>
      <c r="B27" s="96"/>
      <c r="C27" s="12"/>
    </row>
    <row r="28" spans="1:2" ht="13.5">
      <c r="A28" s="1" t="s">
        <v>95</v>
      </c>
      <c r="B28" s="96"/>
    </row>
    <row r="29" spans="1:3" ht="13.5">
      <c r="A29" s="2" t="s">
        <v>96</v>
      </c>
      <c r="B29" s="96">
        <v>3643</v>
      </c>
      <c r="C29" s="150">
        <f>(B29/($B$32-$B$31)*100)</f>
        <v>53.78709582164477</v>
      </c>
    </row>
    <row r="30" spans="1:3" ht="13.5">
      <c r="A30" s="2" t="s">
        <v>97</v>
      </c>
      <c r="B30" s="96">
        <v>3130</v>
      </c>
      <c r="C30" s="150">
        <f>(B30/($B$32-$B$31)*100)</f>
        <v>46.21290417835524</v>
      </c>
    </row>
    <row r="31" spans="1:3" ht="13.5">
      <c r="A31" s="2" t="s">
        <v>82</v>
      </c>
      <c r="B31" s="96">
        <v>7</v>
      </c>
      <c r="C31" s="150">
        <v>0</v>
      </c>
    </row>
    <row r="32" spans="1:3" ht="13.5">
      <c r="A32" s="2" t="s">
        <v>81</v>
      </c>
      <c r="B32" s="96">
        <v>6780</v>
      </c>
      <c r="C32" s="150">
        <f>SUM(C29:C30)</f>
        <v>100</v>
      </c>
    </row>
    <row r="33" spans="2:3" ht="13.5">
      <c r="B33" s="96"/>
      <c r="C33" s="12"/>
    </row>
    <row r="34" spans="1:2" ht="13.5">
      <c r="A34" s="121" t="s">
        <v>48</v>
      </c>
      <c r="B34" s="96"/>
    </row>
    <row r="35" spans="1:3" ht="13.5">
      <c r="A35" s="2" t="s">
        <v>83</v>
      </c>
      <c r="B35" s="96">
        <v>2709</v>
      </c>
      <c r="C35" s="10">
        <f>(B35/($B$40-$B$39)*100)</f>
        <v>40.6695691337637</v>
      </c>
    </row>
    <row r="36" spans="1:3" ht="15.75" customHeight="1">
      <c r="A36" s="2" t="s">
        <v>86</v>
      </c>
      <c r="B36" s="96">
        <v>3681</v>
      </c>
      <c r="C36" s="10">
        <f>(B36/($B$40-$B$39)*100)</f>
        <v>55.26197267677526</v>
      </c>
    </row>
    <row r="37" spans="1:3" ht="13.5">
      <c r="A37" s="2" t="s">
        <v>87</v>
      </c>
      <c r="B37" s="96">
        <v>198</v>
      </c>
      <c r="C37" s="10">
        <f>(B37/($B$40-$B$39)*100)</f>
        <v>2.9725266476505032</v>
      </c>
    </row>
    <row r="38" spans="1:3" ht="13.5">
      <c r="A38" s="2" t="s">
        <v>88</v>
      </c>
      <c r="B38" s="96">
        <v>73</v>
      </c>
      <c r="C38" s="10">
        <f>(B38/($B$40-$B$39)*100)</f>
        <v>1.0959315418105389</v>
      </c>
    </row>
    <row r="39" spans="1:3" ht="13.5">
      <c r="A39" s="2" t="s">
        <v>82</v>
      </c>
      <c r="B39" s="96">
        <v>119</v>
      </c>
      <c r="C39" s="150">
        <v>0</v>
      </c>
    </row>
    <row r="40" spans="1:3" ht="13.5">
      <c r="A40" s="2" t="s">
        <v>81</v>
      </c>
      <c r="B40" s="96">
        <v>6780</v>
      </c>
      <c r="C40" s="10">
        <f>SUM(C35:C38)</f>
        <v>100</v>
      </c>
    </row>
    <row r="41" spans="1:3" ht="13.5">
      <c r="A41" s="5"/>
      <c r="B41" s="96"/>
      <c r="C41" s="12"/>
    </row>
    <row r="42" spans="1:2" ht="13.5">
      <c r="A42" s="121" t="s">
        <v>50</v>
      </c>
      <c r="B42" s="96"/>
    </row>
    <row r="43" spans="1:3" ht="13.5">
      <c r="A43" s="5" t="s">
        <v>98</v>
      </c>
      <c r="B43" s="97">
        <v>9331</v>
      </c>
      <c r="C43" s="12">
        <v>96</v>
      </c>
    </row>
    <row r="44" spans="1:8" ht="13.5">
      <c r="A44" s="5" t="s">
        <v>99</v>
      </c>
      <c r="B44" s="97">
        <v>226</v>
      </c>
      <c r="C44" s="12">
        <v>2.3</v>
      </c>
      <c r="D44" s="14"/>
      <c r="E44" s="14"/>
      <c r="F44" s="14"/>
      <c r="G44" s="14"/>
      <c r="H44" s="14"/>
    </row>
    <row r="45" spans="1:8" ht="13.5">
      <c r="A45" s="5" t="s">
        <v>100</v>
      </c>
      <c r="B45" s="97">
        <v>67</v>
      </c>
      <c r="C45" s="12">
        <v>0.7</v>
      </c>
      <c r="D45" s="14"/>
      <c r="E45" s="14"/>
      <c r="F45" s="14"/>
      <c r="G45" s="14"/>
      <c r="H45" s="14"/>
    </row>
    <row r="46" spans="1:3" ht="13.5">
      <c r="A46" s="5" t="s">
        <v>101</v>
      </c>
      <c r="B46" s="97">
        <v>78</v>
      </c>
      <c r="C46" s="12">
        <v>0.8</v>
      </c>
    </row>
    <row r="47" spans="1:8" ht="13.5">
      <c r="A47" s="5" t="s">
        <v>109</v>
      </c>
      <c r="B47" s="97">
        <v>18</v>
      </c>
      <c r="C47" s="12">
        <v>0.2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98">
        <v>9720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5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5" customWidth="1"/>
    <col min="2" max="2" width="12.7109375" style="51" customWidth="1"/>
    <col min="3" max="3" width="10.8515625" style="5" customWidth="1"/>
    <col min="4" max="6" width="10.8515625" style="23" customWidth="1"/>
  </cols>
  <sheetData>
    <row r="1" spans="1:3" ht="15" customHeight="1">
      <c r="A1" s="197" t="s">
        <v>72</v>
      </c>
      <c r="B1" s="197"/>
      <c r="C1" s="197"/>
    </row>
    <row r="2" spans="1:6" ht="15" thickBot="1">
      <c r="A2" s="16"/>
      <c r="B2" s="43"/>
      <c r="C2" s="17"/>
      <c r="D2" s="21"/>
      <c r="E2" s="21"/>
      <c r="F2" s="21"/>
    </row>
    <row r="3" spans="1:5" ht="15" thickBot="1">
      <c r="A3" s="31" t="s">
        <v>71</v>
      </c>
      <c r="B3" s="58">
        <v>2005</v>
      </c>
      <c r="C3" s="15" t="s">
        <v>102</v>
      </c>
      <c r="D3" s="22"/>
      <c r="E3" s="12"/>
    </row>
    <row r="4" spans="1:5" ht="13.5">
      <c r="A4" s="1" t="s">
        <v>103</v>
      </c>
      <c r="B4" s="54"/>
      <c r="C4" s="10"/>
      <c r="D4" s="24"/>
      <c r="E4" s="25"/>
    </row>
    <row r="5" spans="1:5" ht="13.5">
      <c r="A5" s="3" t="s">
        <v>79</v>
      </c>
      <c r="B5" s="57">
        <v>80</v>
      </c>
      <c r="C5" s="10">
        <f>(B5/$B$7)*100</f>
        <v>68.96551724137932</v>
      </c>
      <c r="D5" s="26"/>
      <c r="E5" s="12"/>
    </row>
    <row r="6" spans="1:5" ht="13.5">
      <c r="A6" s="3" t="s">
        <v>80</v>
      </c>
      <c r="B6" s="57">
        <v>36</v>
      </c>
      <c r="C6" s="10">
        <f>(B6/$B$7)*100</f>
        <v>31.03448275862069</v>
      </c>
      <c r="E6" s="12"/>
    </row>
    <row r="7" spans="1:5" ht="13.5">
      <c r="A7" s="2" t="s">
        <v>94</v>
      </c>
      <c r="B7" s="57">
        <v>116</v>
      </c>
      <c r="C7" s="10">
        <f>(B7/$B$7)*100</f>
        <v>100</v>
      </c>
      <c r="E7" s="12"/>
    </row>
    <row r="8" ht="6.75" customHeight="1">
      <c r="E8" s="12"/>
    </row>
    <row r="9" spans="1:5" ht="13.5">
      <c r="A9" s="4" t="s">
        <v>104</v>
      </c>
      <c r="B9" s="55"/>
      <c r="C9" s="11"/>
      <c r="E9" s="12"/>
    </row>
    <row r="10" spans="1:5" ht="13.5">
      <c r="A10" s="6" t="s">
        <v>90</v>
      </c>
      <c r="B10" s="7">
        <v>1</v>
      </c>
      <c r="C10" s="10">
        <f>(B10/($B$13-$B$12)*100)</f>
        <v>0.9009009009009009</v>
      </c>
      <c r="D10" s="27"/>
      <c r="E10" s="12"/>
    </row>
    <row r="11" spans="1:5" ht="13.5">
      <c r="A11" s="5" t="s">
        <v>91</v>
      </c>
      <c r="B11" s="49">
        <v>110</v>
      </c>
      <c r="C11" s="10">
        <f>(B11/($B$13-$B$12)*100)</f>
        <v>99.09909909909909</v>
      </c>
      <c r="D11" s="28"/>
      <c r="E11" s="12"/>
    </row>
    <row r="12" spans="1:5" ht="13.5">
      <c r="A12" s="2" t="s">
        <v>82</v>
      </c>
      <c r="B12" s="49">
        <v>5</v>
      </c>
      <c r="C12" s="10">
        <v>0</v>
      </c>
      <c r="E12" s="12"/>
    </row>
    <row r="13" spans="1:5" ht="13.5">
      <c r="A13" s="2" t="s">
        <v>81</v>
      </c>
      <c r="B13" s="49">
        <f>SUM(B10:B12)</f>
        <v>116</v>
      </c>
      <c r="C13" s="10">
        <f>SUM(C10:C11)</f>
        <v>100</v>
      </c>
      <c r="E13" s="12"/>
    </row>
    <row r="14" spans="4:5" ht="5.25" customHeight="1">
      <c r="D14" s="12"/>
      <c r="E14" s="12"/>
    </row>
    <row r="15" spans="1:5" ht="13.5">
      <c r="A15" s="1" t="s">
        <v>105</v>
      </c>
      <c r="B15" s="54"/>
      <c r="C15" s="9"/>
      <c r="D15" s="12"/>
      <c r="E15" s="12"/>
    </row>
    <row r="16" spans="1:5" ht="13.5">
      <c r="A16" s="2" t="s">
        <v>92</v>
      </c>
      <c r="B16" s="49">
        <v>4</v>
      </c>
      <c r="C16" s="10">
        <v>100</v>
      </c>
      <c r="D16" s="12"/>
      <c r="E16" s="12"/>
    </row>
    <row r="17" spans="1:5" ht="13.5">
      <c r="A17" s="2" t="s">
        <v>81</v>
      </c>
      <c r="B17" s="49">
        <f>SUM(B16:B16)</f>
        <v>4</v>
      </c>
      <c r="C17" s="10">
        <v>100</v>
      </c>
      <c r="D17" s="12"/>
      <c r="E17" s="12"/>
    </row>
    <row r="18" spans="4:5" ht="6.75" customHeight="1">
      <c r="D18" s="12"/>
      <c r="E18" s="12"/>
    </row>
    <row r="19" spans="1:5" ht="13.5">
      <c r="A19" s="121" t="s">
        <v>49</v>
      </c>
      <c r="B19" s="54"/>
      <c r="C19" s="13"/>
      <c r="D19" s="12"/>
      <c r="E19" s="12"/>
    </row>
    <row r="20" spans="1:3" ht="13.5">
      <c r="A20" s="2" t="s">
        <v>106</v>
      </c>
      <c r="B20" s="49">
        <v>1</v>
      </c>
      <c r="C20" s="10">
        <f>(B20/$B$22)*100</f>
        <v>25</v>
      </c>
    </row>
    <row r="21" spans="1:3" ht="13.5">
      <c r="A21" s="2" t="s">
        <v>84</v>
      </c>
      <c r="B21" s="49">
        <v>3</v>
      </c>
      <c r="C21" s="10">
        <f>(B21/$B$22)*100</f>
        <v>75</v>
      </c>
    </row>
    <row r="22" spans="1:3" ht="13.5">
      <c r="A22" s="2" t="s">
        <v>81</v>
      </c>
      <c r="B22" s="49">
        <v>4</v>
      </c>
      <c r="C22" s="10">
        <f>(B22/$B$22)*100</f>
        <v>100</v>
      </c>
    </row>
    <row r="23" ht="5.25" customHeight="1"/>
    <row r="24" spans="1:5" ht="13.5">
      <c r="A24" s="1" t="s">
        <v>95</v>
      </c>
      <c r="B24" s="54"/>
      <c r="C24" s="9"/>
      <c r="D24" s="12"/>
      <c r="E24" s="12"/>
    </row>
    <row r="25" spans="1:5" ht="13.5">
      <c r="A25" s="2" t="s">
        <v>96</v>
      </c>
      <c r="B25" s="49">
        <v>104</v>
      </c>
      <c r="C25" s="10">
        <f>(B25/($B$28-$B$27)*100)</f>
        <v>94.54545454545455</v>
      </c>
      <c r="D25" s="12"/>
      <c r="E25" s="12"/>
    </row>
    <row r="26" spans="1:5" ht="13.5">
      <c r="A26" s="2" t="s">
        <v>97</v>
      </c>
      <c r="B26" s="49">
        <v>6</v>
      </c>
      <c r="C26" s="10">
        <f>(B26/($B$28-$B$27)*100)</f>
        <v>5.454545454545454</v>
      </c>
      <c r="D26" s="12"/>
      <c r="E26" s="12"/>
    </row>
    <row r="27" spans="1:5" ht="13.5">
      <c r="A27" s="2" t="s">
        <v>82</v>
      </c>
      <c r="B27" s="49">
        <v>2</v>
      </c>
      <c r="C27" s="10">
        <v>0</v>
      </c>
      <c r="D27" s="12"/>
      <c r="E27" s="12"/>
    </row>
    <row r="28" spans="1:5" ht="13.5">
      <c r="A28" s="2" t="s">
        <v>81</v>
      </c>
      <c r="B28" s="49">
        <v>112</v>
      </c>
      <c r="C28" s="10">
        <f>(C25+C26)</f>
        <v>100</v>
      </c>
      <c r="D28" s="12"/>
      <c r="E28" s="12"/>
    </row>
    <row r="29" spans="4:5" ht="4.5" customHeight="1">
      <c r="D29" s="12"/>
      <c r="E29" s="12"/>
    </row>
    <row r="30" spans="1:5" ht="13.5">
      <c r="A30" s="121" t="s">
        <v>48</v>
      </c>
      <c r="B30" s="49"/>
      <c r="C30" s="9"/>
      <c r="D30" s="12"/>
      <c r="E30" s="12"/>
    </row>
    <row r="31" spans="1:5" ht="13.5">
      <c r="A31" s="2" t="s">
        <v>83</v>
      </c>
      <c r="B31" s="49">
        <v>8</v>
      </c>
      <c r="C31" s="10">
        <f>(B31/($B$36-$B$35)*100)</f>
        <v>7.339449541284404</v>
      </c>
      <c r="D31" s="12"/>
      <c r="E31" s="12"/>
    </row>
    <row r="32" spans="1:5" ht="13.5">
      <c r="A32" s="2" t="s">
        <v>86</v>
      </c>
      <c r="B32" s="49">
        <v>73</v>
      </c>
      <c r="C32" s="10">
        <f>(B32/($B$36-$B$35)*100)</f>
        <v>66.97247706422019</v>
      </c>
      <c r="D32" s="12"/>
      <c r="E32" s="12"/>
    </row>
    <row r="33" spans="1:5" ht="13.5">
      <c r="A33" s="2" t="s">
        <v>87</v>
      </c>
      <c r="B33" s="49">
        <v>14</v>
      </c>
      <c r="C33" s="10">
        <f>(B33/($B$36-$B$35)*100)</f>
        <v>12.844036697247708</v>
      </c>
      <c r="D33" s="12"/>
      <c r="E33" s="12"/>
    </row>
    <row r="34" spans="1:5" ht="13.5">
      <c r="A34" s="2" t="s">
        <v>88</v>
      </c>
      <c r="B34" s="49">
        <v>14</v>
      </c>
      <c r="C34" s="10">
        <f>(B34/($B$36-$B$35)*100)</f>
        <v>12.844036697247708</v>
      </c>
      <c r="D34" s="12"/>
      <c r="E34" s="12"/>
    </row>
    <row r="35" spans="1:5" ht="13.5">
      <c r="A35" s="2" t="s">
        <v>82</v>
      </c>
      <c r="B35" s="49">
        <v>3</v>
      </c>
      <c r="C35" s="10">
        <v>0</v>
      </c>
      <c r="D35" s="12"/>
      <c r="E35" s="12"/>
    </row>
    <row r="36" spans="1:5" ht="13.5">
      <c r="A36" s="2" t="s">
        <v>81</v>
      </c>
      <c r="B36" s="49">
        <v>112</v>
      </c>
      <c r="C36" s="10">
        <f>SUM(C31:C34)</f>
        <v>100</v>
      </c>
      <c r="D36" s="12"/>
      <c r="E36" s="12"/>
    </row>
    <row r="37" spans="4:5" ht="6" customHeight="1">
      <c r="D37" s="30"/>
      <c r="E37" s="12"/>
    </row>
    <row r="38" spans="1:5" ht="13.5">
      <c r="A38" s="121" t="s">
        <v>50</v>
      </c>
      <c r="B38" s="54"/>
      <c r="C38" s="9"/>
      <c r="D38" s="12"/>
      <c r="E38" s="12"/>
    </row>
    <row r="39" spans="1:5" ht="13.5">
      <c r="A39" s="2" t="s">
        <v>98</v>
      </c>
      <c r="B39" s="50">
        <v>31</v>
      </c>
      <c r="C39" s="26">
        <f>(B39/($B$44)*100)</f>
        <v>26.72413793103448</v>
      </c>
      <c r="D39" s="12"/>
      <c r="E39" s="12"/>
    </row>
    <row r="40" spans="1:5" ht="13.5">
      <c r="A40" s="2" t="s">
        <v>99</v>
      </c>
      <c r="B40" s="50">
        <v>25</v>
      </c>
      <c r="C40" s="26">
        <f>(B40/($B$44)*100)</f>
        <v>21.551724137931032</v>
      </c>
      <c r="D40" s="12"/>
      <c r="E40" s="12"/>
    </row>
    <row r="41" spans="1:5" ht="13.5">
      <c r="A41" s="2" t="s">
        <v>100</v>
      </c>
      <c r="B41" s="50">
        <v>40</v>
      </c>
      <c r="C41" s="26">
        <f>(B41/($B$44)*100)</f>
        <v>34.48275862068966</v>
      </c>
      <c r="D41" s="12"/>
      <c r="E41" s="12"/>
    </row>
    <row r="42" spans="1:5" ht="13.5">
      <c r="A42" s="2" t="s">
        <v>101</v>
      </c>
      <c r="B42" s="50">
        <v>17</v>
      </c>
      <c r="C42" s="26">
        <f>(B42/($B$44)*100)</f>
        <v>14.655172413793101</v>
      </c>
      <c r="D42" s="12"/>
      <c r="E42" s="12"/>
    </row>
    <row r="43" spans="1:5" ht="13.5">
      <c r="A43" s="2" t="s">
        <v>109</v>
      </c>
      <c r="B43" s="50">
        <v>3</v>
      </c>
      <c r="C43" s="26">
        <f>(B43/($B$44)*100)</f>
        <v>2.586206896551724</v>
      </c>
      <c r="D43" s="12"/>
      <c r="E43" s="12"/>
    </row>
    <row r="44" spans="1:5" ht="15" thickBot="1">
      <c r="A44" s="32" t="s">
        <v>81</v>
      </c>
      <c r="B44" s="116">
        <v>116</v>
      </c>
      <c r="C44" s="34">
        <f>(B44/($B$44)*100)</f>
        <v>100</v>
      </c>
      <c r="D44" s="12"/>
      <c r="E44" s="12"/>
    </row>
    <row r="45" spans="1:5" ht="27" customHeight="1">
      <c r="A45" s="199" t="s">
        <v>63</v>
      </c>
      <c r="B45" s="199"/>
      <c r="C45" s="199"/>
      <c r="D45" s="12"/>
      <c r="E45" s="12"/>
    </row>
    <row r="46" spans="1:6" ht="15" customHeight="1">
      <c r="A46" s="112" t="s">
        <v>56</v>
      </c>
      <c r="B46" s="111"/>
      <c r="C46" s="113"/>
      <c r="D46" s="12"/>
      <c r="E46" s="12"/>
      <c r="F46" s="29"/>
    </row>
    <row r="47" spans="1:6" ht="13.5">
      <c r="A47" s="185" t="s">
        <v>57</v>
      </c>
      <c r="B47" s="186"/>
      <c r="C47" s="186"/>
      <c r="D47" s="12"/>
      <c r="E47" s="12"/>
      <c r="F47" s="29"/>
    </row>
    <row r="48" spans="1:6" ht="24.75" customHeight="1">
      <c r="A48" s="198" t="s">
        <v>51</v>
      </c>
      <c r="B48" s="198"/>
      <c r="C48" s="198"/>
      <c r="D48" s="12"/>
      <c r="E48" s="5"/>
      <c r="F48" s="29"/>
    </row>
    <row r="49" spans="1:6" ht="13.5">
      <c r="A49" s="112" t="s">
        <v>58</v>
      </c>
      <c r="B49" s="193"/>
      <c r="C49" s="113"/>
      <c r="D49" s="12"/>
      <c r="E49" s="5"/>
      <c r="F49" s="29"/>
    </row>
    <row r="50" spans="1:6" ht="13.5">
      <c r="A50" s="112" t="s">
        <v>59</v>
      </c>
      <c r="B50" s="111"/>
      <c r="C50" s="187"/>
      <c r="D50" s="12"/>
      <c r="E50" s="5"/>
      <c r="F50" s="29"/>
    </row>
    <row r="51" spans="1:6" ht="13.5">
      <c r="A51" s="112" t="s">
        <v>60</v>
      </c>
      <c r="B51" s="111"/>
      <c r="C51" s="187"/>
      <c r="D51" s="12"/>
      <c r="E51" s="5"/>
      <c r="F51" s="29"/>
    </row>
    <row r="52" spans="1:6" ht="13.5">
      <c r="A52" s="112" t="s">
        <v>61</v>
      </c>
      <c r="B52" s="111"/>
      <c r="C52" s="187"/>
      <c r="D52" s="12"/>
      <c r="E52" s="5"/>
      <c r="F52" s="29"/>
    </row>
    <row r="53" spans="1:5" ht="13.5">
      <c r="A53" s="112" t="s">
        <v>62</v>
      </c>
      <c r="B53" s="111"/>
      <c r="C53" s="187"/>
      <c r="D53" s="12"/>
      <c r="E53" s="12"/>
    </row>
  </sheetData>
  <mergeCells count="3">
    <mergeCell ref="A1:C1"/>
    <mergeCell ref="A48:C48"/>
    <mergeCell ref="A45:C45"/>
  </mergeCells>
  <printOptions/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5" customWidth="1"/>
    <col min="2" max="2" width="12.7109375" style="51" customWidth="1"/>
    <col min="3" max="3" width="10.8515625" style="5" customWidth="1"/>
    <col min="4" max="6" width="10.8515625" style="23" customWidth="1"/>
  </cols>
  <sheetData>
    <row r="1" spans="1:3" ht="15" customHeight="1">
      <c r="A1" s="197" t="s">
        <v>108</v>
      </c>
      <c r="B1" s="197"/>
      <c r="C1" s="197"/>
    </row>
    <row r="2" spans="1:6" ht="15" thickBot="1">
      <c r="A2" s="16"/>
      <c r="B2" s="43"/>
      <c r="C2" s="17"/>
      <c r="D2" s="21"/>
      <c r="E2" s="21"/>
      <c r="F2" s="21"/>
    </row>
    <row r="3" spans="1:5" ht="15" thickBot="1">
      <c r="A3" s="31" t="s">
        <v>107</v>
      </c>
      <c r="B3" s="58">
        <v>2005</v>
      </c>
      <c r="C3" s="15" t="s">
        <v>102</v>
      </c>
      <c r="D3" s="22"/>
      <c r="E3" s="12"/>
    </row>
    <row r="4" spans="1:5" ht="13.5">
      <c r="A4" s="1" t="s">
        <v>110</v>
      </c>
      <c r="B4" s="54"/>
      <c r="C4" s="10"/>
      <c r="D4" s="24"/>
      <c r="E4" s="25"/>
    </row>
    <row r="5" spans="1:5" ht="13.5">
      <c r="A5" s="3" t="s">
        <v>79</v>
      </c>
      <c r="B5" s="57">
        <v>411</v>
      </c>
      <c r="C5" s="9">
        <v>55.7</v>
      </c>
      <c r="D5" s="26"/>
      <c r="E5" s="12"/>
    </row>
    <row r="6" spans="1:5" ht="13.5">
      <c r="A6" s="3" t="s">
        <v>80</v>
      </c>
      <c r="B6" s="57">
        <v>327</v>
      </c>
      <c r="C6" s="9">
        <v>44.3</v>
      </c>
      <c r="E6" s="12"/>
    </row>
    <row r="7" spans="1:5" ht="13.5">
      <c r="A7" s="2" t="s">
        <v>94</v>
      </c>
      <c r="B7" s="57">
        <v>738</v>
      </c>
      <c r="C7" s="10">
        <v>100</v>
      </c>
      <c r="E7" s="12"/>
    </row>
    <row r="8" ht="6" customHeight="1">
      <c r="E8" s="12"/>
    </row>
    <row r="9" spans="1:5" ht="13.5">
      <c r="A9" s="4" t="s">
        <v>104</v>
      </c>
      <c r="B9" s="55"/>
      <c r="C9" s="11"/>
      <c r="E9" s="12"/>
    </row>
    <row r="10" spans="1:4" ht="13.5">
      <c r="A10" s="5" t="s">
        <v>91</v>
      </c>
      <c r="B10" s="49">
        <v>636</v>
      </c>
      <c r="C10" s="10">
        <v>100</v>
      </c>
      <c r="D10" s="28"/>
    </row>
    <row r="11" spans="1:3" ht="13.5">
      <c r="A11" s="2" t="s">
        <v>82</v>
      </c>
      <c r="B11" s="49">
        <v>102</v>
      </c>
      <c r="C11" s="10">
        <v>0</v>
      </c>
    </row>
    <row r="12" spans="1:5" ht="13.5">
      <c r="A12" s="2" t="s">
        <v>81</v>
      </c>
      <c r="B12" s="49">
        <v>738</v>
      </c>
      <c r="C12" s="10">
        <v>100</v>
      </c>
      <c r="E12" s="12"/>
    </row>
    <row r="13" spans="4:5" ht="13.5">
      <c r="D13" s="12"/>
      <c r="E13" s="12"/>
    </row>
    <row r="14" spans="1:5" ht="13.5">
      <c r="A14" s="1" t="s">
        <v>105</v>
      </c>
      <c r="B14" s="54"/>
      <c r="C14" s="9"/>
      <c r="D14" s="12"/>
      <c r="E14" s="12"/>
    </row>
    <row r="15" spans="1:4" ht="13.5">
      <c r="A15" s="2" t="s">
        <v>92</v>
      </c>
      <c r="B15" s="49">
        <v>109</v>
      </c>
      <c r="C15" s="10">
        <f>(B15/(B18-B17)*100)</f>
        <v>80.14705882352942</v>
      </c>
      <c r="D15" s="12"/>
    </row>
    <row r="16" spans="1:4" ht="13.5">
      <c r="A16" s="2" t="s">
        <v>93</v>
      </c>
      <c r="B16" s="49">
        <v>27</v>
      </c>
      <c r="C16" s="10">
        <f>(B16/($B$18-$B$17)*100)</f>
        <v>19.852941176470587</v>
      </c>
      <c r="D16" s="12"/>
    </row>
    <row r="17" spans="1:4" ht="13.5">
      <c r="A17" s="2" t="s">
        <v>82</v>
      </c>
      <c r="B17" s="49">
        <v>1</v>
      </c>
      <c r="C17" s="10">
        <v>0</v>
      </c>
      <c r="D17" s="12"/>
    </row>
    <row r="18" spans="1:4" ht="13.5">
      <c r="A18" s="2" t="s">
        <v>81</v>
      </c>
      <c r="B18" s="49">
        <v>137</v>
      </c>
      <c r="C18" s="10">
        <f>SUM(C15:C16)</f>
        <v>100</v>
      </c>
      <c r="D18" s="12"/>
    </row>
    <row r="19" spans="4:5" ht="13.5">
      <c r="D19" s="12"/>
      <c r="E19" s="12"/>
    </row>
    <row r="20" spans="1:5" ht="13.5">
      <c r="A20" s="121" t="s">
        <v>49</v>
      </c>
      <c r="B20" s="54"/>
      <c r="C20" s="13"/>
      <c r="D20" s="12"/>
      <c r="E20" s="12"/>
    </row>
    <row r="21" spans="1:6" ht="13.5">
      <c r="A21" s="2" t="s">
        <v>83</v>
      </c>
      <c r="B21" s="49">
        <v>5</v>
      </c>
      <c r="C21" s="10">
        <f>(B21/$B$25)*100</f>
        <v>3.787878787878788</v>
      </c>
      <c r="E21"/>
      <c r="F21"/>
    </row>
    <row r="22" spans="1:6" ht="13.5">
      <c r="A22" s="2" t="s">
        <v>106</v>
      </c>
      <c r="B22" s="49">
        <v>4</v>
      </c>
      <c r="C22" s="10">
        <f>(B22/$B$25)*100</f>
        <v>3.0303030303030303</v>
      </c>
      <c r="E22"/>
      <c r="F22"/>
    </row>
    <row r="23" spans="1:6" ht="13.5">
      <c r="A23" s="2" t="s">
        <v>84</v>
      </c>
      <c r="B23" s="49">
        <v>109</v>
      </c>
      <c r="C23" s="10">
        <f>(B23/$B$25)*100</f>
        <v>82.57575757575758</v>
      </c>
      <c r="E23"/>
      <c r="F23"/>
    </row>
    <row r="24" spans="1:6" ht="13.5">
      <c r="A24" s="2" t="s">
        <v>85</v>
      </c>
      <c r="B24" s="49">
        <v>14</v>
      </c>
      <c r="C24" s="10">
        <f>(B24/$B$25)*100</f>
        <v>10.606060606060606</v>
      </c>
      <c r="E24"/>
      <c r="F24"/>
    </row>
    <row r="25" spans="1:6" ht="13.5">
      <c r="A25" s="2" t="s">
        <v>81</v>
      </c>
      <c r="B25" s="49">
        <v>132</v>
      </c>
      <c r="C25" s="10">
        <f>(B25/$B$25)*100</f>
        <v>100</v>
      </c>
      <c r="E25"/>
      <c r="F25"/>
    </row>
    <row r="26" spans="5:6" ht="13.5">
      <c r="E26"/>
      <c r="F26"/>
    </row>
    <row r="27" spans="1:4" ht="13.5">
      <c r="A27" s="1" t="s">
        <v>95</v>
      </c>
      <c r="B27" s="54"/>
      <c r="C27" s="9"/>
      <c r="D27" s="12"/>
    </row>
    <row r="28" spans="1:5" ht="13.5">
      <c r="A28" s="2" t="s">
        <v>96</v>
      </c>
      <c r="B28" s="49">
        <v>379</v>
      </c>
      <c r="C28" s="10">
        <f>(B28/($B$31-$B$30)*100)</f>
        <v>63.69747899159663</v>
      </c>
      <c r="D28" s="12"/>
      <c r="E28" s="12"/>
    </row>
    <row r="29" spans="1:5" ht="13.5">
      <c r="A29" s="2" t="s">
        <v>97</v>
      </c>
      <c r="B29" s="49">
        <v>216</v>
      </c>
      <c r="C29" s="10">
        <f>(B29/($B$31-$B$30)*100)</f>
        <v>36.30252100840336</v>
      </c>
      <c r="D29" s="12"/>
      <c r="E29" s="12"/>
    </row>
    <row r="30" spans="1:5" ht="13.5">
      <c r="A30" s="2" t="s">
        <v>82</v>
      </c>
      <c r="B30" s="49">
        <v>1</v>
      </c>
      <c r="C30" s="10">
        <v>0</v>
      </c>
      <c r="D30" s="12"/>
      <c r="E30" s="12"/>
    </row>
    <row r="31" spans="1:5" ht="13.5">
      <c r="A31" s="2" t="s">
        <v>81</v>
      </c>
      <c r="B31" s="49">
        <v>596</v>
      </c>
      <c r="C31" s="10">
        <f>(C28+C29)</f>
        <v>100</v>
      </c>
      <c r="D31" s="12"/>
      <c r="E31" s="12"/>
    </row>
    <row r="32" spans="4:5" ht="13.5">
      <c r="D32" s="12"/>
      <c r="E32" s="12"/>
    </row>
    <row r="33" spans="1:5" ht="13.5">
      <c r="A33" s="121" t="s">
        <v>48</v>
      </c>
      <c r="B33" s="49"/>
      <c r="C33" s="9"/>
      <c r="D33" s="12"/>
      <c r="E33" s="12"/>
    </row>
    <row r="34" spans="1:5" ht="13.5">
      <c r="A34" s="2" t="s">
        <v>83</v>
      </c>
      <c r="B34" s="49">
        <v>211</v>
      </c>
      <c r="C34" s="10">
        <f>(B34/($B$39-$B$38)*100)</f>
        <v>36.316695352839936</v>
      </c>
      <c r="D34" s="12"/>
      <c r="E34" s="12"/>
    </row>
    <row r="35" spans="1:5" ht="13.5">
      <c r="A35" s="2" t="s">
        <v>86</v>
      </c>
      <c r="B35" s="49">
        <v>353</v>
      </c>
      <c r="C35" s="10">
        <f>(B35/($B$39-$B$38)*100)</f>
        <v>60.75731497418244</v>
      </c>
      <c r="D35" s="12"/>
      <c r="E35" s="12"/>
    </row>
    <row r="36" spans="1:5" ht="13.5">
      <c r="A36" s="2" t="s">
        <v>87</v>
      </c>
      <c r="B36" s="49">
        <v>15</v>
      </c>
      <c r="C36" s="10">
        <f>(B36/($B$39-$B$38)*100)</f>
        <v>2.5817555938037864</v>
      </c>
      <c r="D36" s="12"/>
      <c r="E36" s="12"/>
    </row>
    <row r="37" spans="1:5" ht="13.5">
      <c r="A37" s="2" t="s">
        <v>88</v>
      </c>
      <c r="B37" s="49">
        <v>2</v>
      </c>
      <c r="C37" s="10">
        <f>(B37/($B$39-$B$38)*100)</f>
        <v>0.34423407917383825</v>
      </c>
      <c r="D37" s="12"/>
      <c r="E37" s="12"/>
    </row>
    <row r="38" spans="1:5" ht="13.5">
      <c r="A38" s="2" t="s">
        <v>82</v>
      </c>
      <c r="B38" s="49">
        <v>15</v>
      </c>
      <c r="C38" s="10">
        <v>0</v>
      </c>
      <c r="D38" s="12"/>
      <c r="E38" s="12"/>
    </row>
    <row r="39" spans="1:5" ht="13.5">
      <c r="A39" s="2" t="s">
        <v>81</v>
      </c>
      <c r="B39" s="49">
        <v>596</v>
      </c>
      <c r="C39" s="10">
        <f>SUM(C34:C37)</f>
        <v>100.00000000000001</v>
      </c>
      <c r="D39" s="12"/>
      <c r="E39" s="12"/>
    </row>
    <row r="40" spans="4:5" ht="6" customHeight="1">
      <c r="D40" s="30"/>
      <c r="E40" s="12"/>
    </row>
    <row r="41" spans="1:5" ht="13.5">
      <c r="A41" s="121" t="s">
        <v>50</v>
      </c>
      <c r="B41" s="54"/>
      <c r="C41" s="9"/>
      <c r="D41" s="12"/>
      <c r="E41" s="12"/>
    </row>
    <row r="42" spans="1:4" ht="13.5">
      <c r="A42" s="2" t="s">
        <v>98</v>
      </c>
      <c r="B42" s="49">
        <v>670</v>
      </c>
      <c r="C42" s="10">
        <f>(B42/$B$47)*100</f>
        <v>90.78590785907859</v>
      </c>
      <c r="D42" s="12"/>
    </row>
    <row r="43" spans="1:4" ht="13.5">
      <c r="A43" s="2" t="s">
        <v>99</v>
      </c>
      <c r="B43" s="49">
        <v>9</v>
      </c>
      <c r="C43" s="10">
        <f>(B43/$B$47)*100</f>
        <v>1.2195121951219512</v>
      </c>
      <c r="D43" s="12"/>
    </row>
    <row r="44" spans="1:4" ht="13.5">
      <c r="A44" s="2" t="s">
        <v>100</v>
      </c>
      <c r="B44" s="49">
        <v>32</v>
      </c>
      <c r="C44" s="10">
        <f>(B44/$B$47)*100</f>
        <v>4.336043360433604</v>
      </c>
      <c r="D44" s="12"/>
    </row>
    <row r="45" spans="1:4" ht="13.5">
      <c r="A45" s="2" t="s">
        <v>101</v>
      </c>
      <c r="B45" s="49">
        <v>24</v>
      </c>
      <c r="C45" s="10">
        <f>(B45/$B$47)*100</f>
        <v>3.2520325203252036</v>
      </c>
      <c r="D45" s="12"/>
    </row>
    <row r="46" spans="1:4" ht="13.5">
      <c r="A46" s="2" t="s">
        <v>109</v>
      </c>
      <c r="B46" s="49">
        <v>3</v>
      </c>
      <c r="C46" s="10">
        <f>(B46/$B$47)*100</f>
        <v>0.40650406504065045</v>
      </c>
      <c r="D46" s="12"/>
    </row>
    <row r="47" spans="1:4" ht="15" thickBot="1">
      <c r="A47" s="32" t="s">
        <v>81</v>
      </c>
      <c r="B47" s="56">
        <v>738</v>
      </c>
      <c r="C47" s="34">
        <f>(B47/$B$47)*100</f>
        <v>100</v>
      </c>
      <c r="D47" s="12"/>
    </row>
    <row r="48" spans="1:5" ht="27" customHeight="1">
      <c r="A48" s="199" t="s">
        <v>63</v>
      </c>
      <c r="B48" s="199"/>
      <c r="C48" s="199"/>
      <c r="D48" s="12"/>
      <c r="E48" s="12"/>
    </row>
    <row r="49" spans="1:5" ht="13.5">
      <c r="A49" s="112" t="s">
        <v>56</v>
      </c>
      <c r="B49" s="111"/>
      <c r="C49" s="113"/>
      <c r="D49" s="12"/>
      <c r="E49" s="12"/>
    </row>
    <row r="50" spans="1:6" ht="15" customHeight="1">
      <c r="A50" s="185" t="s">
        <v>57</v>
      </c>
      <c r="B50" s="186"/>
      <c r="C50" s="186"/>
      <c r="D50" s="12"/>
      <c r="E50" s="12"/>
      <c r="F50" s="29"/>
    </row>
    <row r="51" spans="1:6" ht="24" customHeight="1">
      <c r="A51" s="198" t="s">
        <v>51</v>
      </c>
      <c r="B51" s="198"/>
      <c r="C51" s="198"/>
      <c r="D51" s="12"/>
      <c r="E51" s="12"/>
      <c r="F51" s="29"/>
    </row>
    <row r="52" spans="1:6" ht="13.5">
      <c r="A52" s="112" t="s">
        <v>58</v>
      </c>
      <c r="B52" s="193"/>
      <c r="C52" s="113"/>
      <c r="D52" s="12"/>
      <c r="E52" s="5"/>
      <c r="F52" s="29"/>
    </row>
    <row r="53" spans="1:6" ht="13.5">
      <c r="A53" s="112" t="s">
        <v>59</v>
      </c>
      <c r="B53" s="111"/>
      <c r="C53" s="187"/>
      <c r="D53" s="12"/>
      <c r="E53" s="5"/>
      <c r="F53" s="29"/>
    </row>
    <row r="54" spans="1:6" ht="13.5">
      <c r="A54" s="112" t="s">
        <v>60</v>
      </c>
      <c r="B54" s="111"/>
      <c r="C54" s="187"/>
      <c r="D54" s="12"/>
      <c r="E54" s="5"/>
      <c r="F54" s="29"/>
    </row>
    <row r="55" spans="1:6" ht="13.5">
      <c r="A55" s="112" t="s">
        <v>61</v>
      </c>
      <c r="B55" s="111"/>
      <c r="C55" s="187"/>
      <c r="D55" s="12"/>
      <c r="E55" s="5"/>
      <c r="F55" s="29"/>
    </row>
    <row r="56" spans="1:6" ht="13.5">
      <c r="A56" s="112" t="s">
        <v>62</v>
      </c>
      <c r="B56" s="111"/>
      <c r="C56" s="187"/>
      <c r="D56" s="12"/>
      <c r="E56" s="5"/>
      <c r="F56" s="29"/>
    </row>
    <row r="57" spans="3:5" ht="13.5">
      <c r="C57" s="12"/>
      <c r="D57" s="12"/>
      <c r="E57" s="12"/>
    </row>
  </sheetData>
  <mergeCells count="3">
    <mergeCell ref="A1:C1"/>
    <mergeCell ref="A51:C51"/>
    <mergeCell ref="A48:C48"/>
  </mergeCells>
  <printOptions/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C1">
      <selection activeCell="C1" sqref="C1:E1"/>
    </sheetView>
  </sheetViews>
  <sheetFormatPr defaultColWidth="8.8515625" defaultRowHeight="15"/>
  <cols>
    <col min="1" max="1" width="3.28125" style="0" hidden="1" customWidth="1"/>
    <col min="2" max="2" width="8.8515625" style="0" hidden="1" customWidth="1"/>
    <col min="3" max="3" width="25.00390625" style="2" customWidth="1"/>
    <col min="4" max="4" width="11.421875" style="49" customWidth="1"/>
    <col min="5" max="5" width="20.7109375" style="9" customWidth="1"/>
  </cols>
  <sheetData>
    <row r="1" spans="1:6" ht="15" customHeight="1">
      <c r="A1" s="41" t="s">
        <v>70</v>
      </c>
      <c r="B1" s="42" t="str">
        <f>C3</f>
        <v>popoloca</v>
      </c>
      <c r="C1" s="197" t="str">
        <f>CONCATENATE($A$1,$C$3,","," ",$D$3)</f>
        <v>Indicadores básicos de la agrupación popoloca, 2005</v>
      </c>
      <c r="D1" s="197"/>
      <c r="E1" s="197"/>
      <c r="F1" s="8"/>
    </row>
    <row r="2" spans="3:5" ht="15" thickBot="1">
      <c r="C2" s="16"/>
      <c r="D2" s="43"/>
      <c r="E2" s="17"/>
    </row>
    <row r="3" spans="3:5" ht="15.75" customHeight="1" thickBot="1">
      <c r="C3" s="52" t="s">
        <v>41</v>
      </c>
      <c r="D3" s="44">
        <v>2005</v>
      </c>
      <c r="E3" s="15" t="s">
        <v>102</v>
      </c>
    </row>
    <row r="4" spans="3:5" ht="13.5">
      <c r="C4" s="1" t="s">
        <v>110</v>
      </c>
      <c r="D4" s="135"/>
      <c r="E4" s="10"/>
    </row>
    <row r="5" spans="3:6" ht="13.5">
      <c r="C5" s="3" t="s">
        <v>79</v>
      </c>
      <c r="D5" s="126">
        <v>7836</v>
      </c>
      <c r="E5" s="9">
        <v>48.7</v>
      </c>
      <c r="F5" s="39"/>
    </row>
    <row r="6" spans="3:5" ht="13.5">
      <c r="C6" s="3" t="s">
        <v>80</v>
      </c>
      <c r="D6" s="126">
        <v>8327</v>
      </c>
      <c r="E6" s="9">
        <v>51.3</v>
      </c>
    </row>
    <row r="7" spans="3:5" ht="13.5">
      <c r="C7" s="2" t="s">
        <v>94</v>
      </c>
      <c r="D7" s="126">
        <v>16163</v>
      </c>
      <c r="E7" s="10">
        <v>100</v>
      </c>
    </row>
    <row r="8" spans="3:11" ht="13.5">
      <c r="C8" s="5"/>
      <c r="D8" s="136"/>
      <c r="E8" s="12"/>
      <c r="I8" s="197"/>
      <c r="J8" s="197"/>
      <c r="K8" s="197"/>
    </row>
    <row r="9" spans="3:5" ht="13.5">
      <c r="C9" s="4" t="s">
        <v>104</v>
      </c>
      <c r="D9" s="135"/>
      <c r="E9" s="11"/>
    </row>
    <row r="10" spans="3:7" ht="17.25" customHeight="1">
      <c r="C10" s="6" t="s">
        <v>90</v>
      </c>
      <c r="D10" s="50">
        <v>160</v>
      </c>
      <c r="E10" s="10">
        <f>(D10/($D$13-$D$12)*100)</f>
        <v>1.0227563283047814</v>
      </c>
      <c r="F10" s="50"/>
      <c r="G10" s="50"/>
    </row>
    <row r="11" spans="3:7" ht="13.5">
      <c r="C11" s="5" t="s">
        <v>91</v>
      </c>
      <c r="D11" s="50">
        <v>15484</v>
      </c>
      <c r="E11" s="10">
        <f>(D11/($D$13-$D$12)*100)</f>
        <v>98.97724367169522</v>
      </c>
      <c r="F11" s="50"/>
      <c r="G11" s="50"/>
    </row>
    <row r="12" spans="3:7" ht="13.5">
      <c r="C12" s="5" t="s">
        <v>82</v>
      </c>
      <c r="D12" s="50">
        <v>519</v>
      </c>
      <c r="E12" s="10">
        <v>0</v>
      </c>
      <c r="F12" s="50"/>
      <c r="G12" s="50"/>
    </row>
    <row r="13" spans="3:7" ht="13.5">
      <c r="C13" s="2" t="s">
        <v>81</v>
      </c>
      <c r="D13" s="50">
        <f>SUM(D10:D12)</f>
        <v>16163</v>
      </c>
      <c r="E13" s="10">
        <f>SUM(E10:E11)</f>
        <v>100</v>
      </c>
      <c r="F13" s="50"/>
      <c r="G13" s="50"/>
    </row>
    <row r="14" ht="13.5">
      <c r="D14" s="135"/>
    </row>
    <row r="15" spans="3:4" ht="13.5">
      <c r="C15" s="1" t="s">
        <v>105</v>
      </c>
      <c r="D15" s="135"/>
    </row>
    <row r="16" spans="3:5" ht="13.5">
      <c r="C16" s="2" t="s">
        <v>76</v>
      </c>
      <c r="D16" s="50">
        <v>2975</v>
      </c>
      <c r="E16" s="10">
        <f>(D16/($D$19-$D$18)*100)</f>
        <v>88.20041506077676</v>
      </c>
    </row>
    <row r="17" spans="3:5" ht="13.5">
      <c r="C17" s="2" t="s">
        <v>93</v>
      </c>
      <c r="D17" s="50">
        <v>398</v>
      </c>
      <c r="E17" s="10">
        <f>(D17/($D$19-$D$18)*100)</f>
        <v>11.799584939223244</v>
      </c>
    </row>
    <row r="18" spans="3:5" ht="13.5">
      <c r="C18" s="2" t="s">
        <v>82</v>
      </c>
      <c r="D18" s="50">
        <v>5</v>
      </c>
      <c r="E18" s="10">
        <v>0</v>
      </c>
    </row>
    <row r="19" spans="3:5" ht="13.5">
      <c r="C19" s="2" t="s">
        <v>81</v>
      </c>
      <c r="D19" s="50">
        <v>3378</v>
      </c>
      <c r="E19" s="10">
        <f>SUM(E16:E17)</f>
        <v>100</v>
      </c>
    </row>
    <row r="20" spans="4:5" ht="13.5">
      <c r="D20" s="50"/>
      <c r="E20" s="10"/>
    </row>
    <row r="21" spans="3:5" ht="13.5">
      <c r="C21" s="121" t="s">
        <v>49</v>
      </c>
      <c r="D21" s="135"/>
      <c r="E21" s="13"/>
    </row>
    <row r="22" spans="3:5" ht="13.5">
      <c r="C22" s="2" t="s">
        <v>83</v>
      </c>
      <c r="D22" s="50">
        <v>153</v>
      </c>
      <c r="E22" s="10">
        <f>(D22/$D$26)*100</f>
        <v>4.5712578428443384</v>
      </c>
    </row>
    <row r="23" spans="3:5" ht="13.5">
      <c r="C23" s="2" t="s">
        <v>106</v>
      </c>
      <c r="D23" s="50">
        <v>305</v>
      </c>
      <c r="E23" s="10">
        <f>(D23/$D$26)*100</f>
        <v>9.112638183447864</v>
      </c>
    </row>
    <row r="24" spans="3:5" ht="13.5">
      <c r="C24" s="2" t="s">
        <v>84</v>
      </c>
      <c r="D24" s="50">
        <v>2541</v>
      </c>
      <c r="E24" s="10">
        <f>(D24/$D$26)*100</f>
        <v>75.91873319390498</v>
      </c>
    </row>
    <row r="25" spans="3:5" ht="13.5">
      <c r="C25" s="2" t="s">
        <v>85</v>
      </c>
      <c r="D25" s="50">
        <v>348</v>
      </c>
      <c r="E25" s="10">
        <f>(D25/$D$26)*100</f>
        <v>10.39737077980281</v>
      </c>
    </row>
    <row r="26" spans="3:5" ht="13.5">
      <c r="C26" s="2" t="s">
        <v>81</v>
      </c>
      <c r="D26" s="50">
        <v>3347</v>
      </c>
      <c r="E26" s="10">
        <f>(D26/$D$26)*100</f>
        <v>100</v>
      </c>
    </row>
    <row r="27" spans="3:5" ht="13.5">
      <c r="C27" s="5"/>
      <c r="D27" s="135"/>
      <c r="E27" s="12"/>
    </row>
    <row r="28" spans="3:4" ht="13.5">
      <c r="C28" s="1" t="s">
        <v>95</v>
      </c>
      <c r="D28" s="135"/>
    </row>
    <row r="29" spans="3:5" ht="13.5">
      <c r="C29" s="2" t="s">
        <v>96</v>
      </c>
      <c r="D29" s="50">
        <v>7632</v>
      </c>
      <c r="E29" s="10">
        <f>(D29/($D$32-$D$31)*100)</f>
        <v>61.28151597880199</v>
      </c>
    </row>
    <row r="30" spans="3:5" ht="13.5">
      <c r="C30" s="2" t="s">
        <v>97</v>
      </c>
      <c r="D30" s="50">
        <v>4822</v>
      </c>
      <c r="E30" s="10">
        <f>(D30/($D$32-$D$31)*100)</f>
        <v>38.71848402119801</v>
      </c>
    </row>
    <row r="31" spans="3:5" ht="13.5">
      <c r="C31" s="2" t="s">
        <v>82</v>
      </c>
      <c r="D31" s="50">
        <v>13</v>
      </c>
      <c r="E31" s="10">
        <v>0</v>
      </c>
    </row>
    <row r="32" spans="3:5" ht="13.5">
      <c r="C32" s="2" t="s">
        <v>81</v>
      </c>
      <c r="D32" s="50">
        <v>12467</v>
      </c>
      <c r="E32" s="10">
        <f>SUM(E29:E30)</f>
        <v>100</v>
      </c>
    </row>
    <row r="33" spans="4:5" ht="13.5">
      <c r="D33" s="50"/>
      <c r="E33" s="10"/>
    </row>
    <row r="34" spans="3:4" ht="13.5">
      <c r="C34" s="121" t="s">
        <v>48</v>
      </c>
      <c r="D34" s="135"/>
    </row>
    <row r="35" spans="3:5" ht="13.5">
      <c r="C35" s="2" t="s">
        <v>83</v>
      </c>
      <c r="D35" s="53">
        <v>4484</v>
      </c>
      <c r="E35" s="10">
        <f>(D35/($D$40-$D$39)*100)</f>
        <v>36.208010335917315</v>
      </c>
    </row>
    <row r="36" spans="3:5" ht="13.5">
      <c r="C36" s="2" t="s">
        <v>86</v>
      </c>
      <c r="D36" s="53">
        <v>7275</v>
      </c>
      <c r="E36" s="10">
        <f>(D36/($D$40-$D$39)*100)</f>
        <v>58.74515503875969</v>
      </c>
    </row>
    <row r="37" spans="3:5" ht="13.5">
      <c r="C37" s="2" t="s">
        <v>87</v>
      </c>
      <c r="D37" s="53">
        <v>458</v>
      </c>
      <c r="E37" s="10">
        <f>(D37/($D$40-$D$39)*100)</f>
        <v>3.6983204134366927</v>
      </c>
    </row>
    <row r="38" spans="3:5" ht="13.5">
      <c r="C38" s="2" t="s">
        <v>88</v>
      </c>
      <c r="D38" s="53">
        <v>167</v>
      </c>
      <c r="E38" s="10">
        <f>(D38/($D$40-$D$39)*100)</f>
        <v>1.348514211886305</v>
      </c>
    </row>
    <row r="39" spans="3:5" ht="13.5">
      <c r="C39" s="2" t="s">
        <v>82</v>
      </c>
      <c r="D39" s="53">
        <v>83</v>
      </c>
      <c r="E39" s="10">
        <v>0</v>
      </c>
    </row>
    <row r="40" spans="3:5" ht="13.5">
      <c r="C40" s="2" t="s">
        <v>81</v>
      </c>
      <c r="D40" s="53">
        <v>12467</v>
      </c>
      <c r="E40" s="10">
        <f>SUM(E35:E38)</f>
        <v>100.00000000000001</v>
      </c>
    </row>
    <row r="41" spans="3:5" ht="13.5">
      <c r="C41" s="5"/>
      <c r="D41" s="135"/>
      <c r="E41" s="12"/>
    </row>
    <row r="42" spans="3:4" ht="13.5">
      <c r="C42" s="121" t="s">
        <v>50</v>
      </c>
      <c r="D42" s="135"/>
    </row>
    <row r="43" spans="3:5" ht="13.5">
      <c r="C43" s="5" t="s">
        <v>98</v>
      </c>
      <c r="D43" s="119">
        <v>7945</v>
      </c>
      <c r="E43" s="12">
        <v>49.2</v>
      </c>
    </row>
    <row r="44" spans="3:10" ht="13.5">
      <c r="C44" s="5" t="s">
        <v>99</v>
      </c>
      <c r="D44" s="119">
        <v>6929</v>
      </c>
      <c r="E44" s="12">
        <v>42.9</v>
      </c>
      <c r="F44" s="14"/>
      <c r="G44" s="14"/>
      <c r="H44" s="14"/>
      <c r="I44" s="14"/>
      <c r="J44" s="14"/>
    </row>
    <row r="45" spans="3:10" ht="13.5">
      <c r="C45" s="5" t="s">
        <v>100</v>
      </c>
      <c r="D45" s="119">
        <v>305</v>
      </c>
      <c r="E45" s="12">
        <v>1.9</v>
      </c>
      <c r="F45" s="14"/>
      <c r="G45" s="14"/>
      <c r="H45" s="14"/>
      <c r="I45" s="14"/>
      <c r="J45" s="14"/>
    </row>
    <row r="46" spans="3:5" ht="13.5">
      <c r="C46" s="5" t="s">
        <v>101</v>
      </c>
      <c r="D46" s="119">
        <v>625</v>
      </c>
      <c r="E46" s="12">
        <v>3.9</v>
      </c>
    </row>
    <row r="47" spans="3:10" ht="13.5">
      <c r="C47" s="5" t="s">
        <v>109</v>
      </c>
      <c r="D47" s="119">
        <v>359</v>
      </c>
      <c r="E47" s="12">
        <v>2.2</v>
      </c>
      <c r="F47" s="14"/>
      <c r="G47" s="14"/>
      <c r="H47" s="14"/>
      <c r="I47" s="14"/>
      <c r="J47" s="14"/>
    </row>
    <row r="48" spans="3:10" ht="15" thickBot="1">
      <c r="C48" s="32" t="s">
        <v>81</v>
      </c>
      <c r="D48" s="116">
        <v>16163</v>
      </c>
      <c r="E48" s="34">
        <v>100</v>
      </c>
      <c r="F48" s="14"/>
      <c r="G48" s="14"/>
      <c r="H48" s="14"/>
      <c r="I48" s="14"/>
      <c r="J48" s="14"/>
    </row>
    <row r="49" spans="3:10" ht="27" customHeight="1">
      <c r="C49" s="199" t="s">
        <v>63</v>
      </c>
      <c r="D49" s="199"/>
      <c r="E49" s="199"/>
      <c r="F49" s="14"/>
      <c r="G49" s="14"/>
      <c r="H49" s="14"/>
      <c r="I49" s="14"/>
      <c r="J49" s="14"/>
    </row>
    <row r="50" spans="3:10" ht="13.5">
      <c r="C50" s="112" t="s">
        <v>56</v>
      </c>
      <c r="D50" s="111"/>
      <c r="E50" s="113"/>
      <c r="F50" s="14"/>
      <c r="G50" s="14"/>
      <c r="H50" s="14"/>
      <c r="I50" s="14"/>
      <c r="J50" s="14"/>
    </row>
    <row r="51" spans="3:10" ht="15" customHeight="1">
      <c r="C51" s="185" t="s">
        <v>57</v>
      </c>
      <c r="D51" s="186"/>
      <c r="E51" s="186"/>
      <c r="F51" s="14"/>
      <c r="G51" s="14"/>
      <c r="H51" s="14"/>
      <c r="I51" s="14"/>
      <c r="J51" s="14"/>
    </row>
    <row r="52" spans="3:5" ht="24" customHeight="1">
      <c r="C52" s="198" t="s">
        <v>51</v>
      </c>
      <c r="D52" s="198"/>
      <c r="E52" s="198"/>
    </row>
    <row r="53" spans="3:5" ht="13.5">
      <c r="C53" s="112" t="s">
        <v>58</v>
      </c>
      <c r="D53" s="193"/>
      <c r="E53" s="113"/>
    </row>
    <row r="54" spans="3:5" ht="13.5">
      <c r="C54" s="112" t="s">
        <v>59</v>
      </c>
      <c r="D54" s="111"/>
      <c r="E54" s="187"/>
    </row>
    <row r="55" spans="3:5" ht="13.5">
      <c r="C55" s="112" t="s">
        <v>60</v>
      </c>
      <c r="D55" s="111"/>
      <c r="E55" s="187"/>
    </row>
    <row r="56" spans="3:5" ht="13.5">
      <c r="C56" s="112" t="s">
        <v>61</v>
      </c>
      <c r="D56" s="111"/>
      <c r="E56" s="187"/>
    </row>
    <row r="57" spans="3:5" ht="13.5">
      <c r="C57" s="112" t="s">
        <v>62</v>
      </c>
      <c r="D57" s="111"/>
      <c r="E57" s="187"/>
    </row>
  </sheetData>
  <mergeCells count="4">
    <mergeCell ref="C1:E1"/>
    <mergeCell ref="I8:K8"/>
    <mergeCell ref="C52:E52"/>
    <mergeCell ref="C49:E49"/>
  </mergeCells>
  <printOptions/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popoluca de la sierra,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24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13763</v>
      </c>
      <c r="C5" s="118">
        <f>(B5/$B$7)*100</f>
        <v>48.81535078385472</v>
      </c>
    </row>
    <row r="6" spans="1:3" ht="13.5">
      <c r="A6" s="127" t="s">
        <v>80</v>
      </c>
      <c r="B6" s="126">
        <v>14431</v>
      </c>
      <c r="C6" s="118">
        <f>(B6/$B$7)*100</f>
        <v>51.18464921614528</v>
      </c>
    </row>
    <row r="7" spans="1:3" ht="13.5">
      <c r="A7" s="114" t="s">
        <v>94</v>
      </c>
      <c r="B7" s="126">
        <v>28194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90</v>
      </c>
      <c r="B10" s="50">
        <v>1969</v>
      </c>
      <c r="C10" s="118">
        <f>(B10/($B$13-$B$12))*100</f>
        <v>7.077387584917867</v>
      </c>
      <c r="D10" s="50"/>
      <c r="E10" s="2"/>
      <c r="F10" s="50"/>
    </row>
    <row r="11" spans="1:6" ht="13.5">
      <c r="A11" s="127" t="s">
        <v>91</v>
      </c>
      <c r="B11" s="50">
        <v>25852</v>
      </c>
      <c r="C11" s="118">
        <f>(B11/($B$13-$B$12))*100</f>
        <v>92.92261241508213</v>
      </c>
      <c r="D11" s="50"/>
      <c r="E11" s="2"/>
      <c r="F11" s="50"/>
    </row>
    <row r="12" spans="1:6" ht="13.5">
      <c r="A12" s="114" t="s">
        <v>82</v>
      </c>
      <c r="B12" s="50">
        <v>373</v>
      </c>
      <c r="C12" s="10">
        <v>0</v>
      </c>
      <c r="D12" s="50"/>
      <c r="E12" s="2"/>
      <c r="F12" s="50"/>
    </row>
    <row r="13" spans="1:4" ht="13.5">
      <c r="A13" s="114" t="s">
        <v>81</v>
      </c>
      <c r="B13" s="50">
        <v>28194</v>
      </c>
      <c r="C13" s="118">
        <f>SUM(C10:C11)</f>
        <v>100</v>
      </c>
      <c r="D13" s="50"/>
    </row>
    <row r="14" spans="1:3" ht="13.5">
      <c r="A14" s="114"/>
      <c r="B14" s="5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6811</v>
      </c>
      <c r="C16" s="118">
        <f>B16/($B$19-B18)*100</f>
        <v>88.788945378699</v>
      </c>
    </row>
    <row r="17" spans="1:3" ht="13.5">
      <c r="A17" s="127" t="s">
        <v>93</v>
      </c>
      <c r="B17" s="50">
        <v>860</v>
      </c>
      <c r="C17" s="118">
        <f>B17/($B$19-B18)*100</f>
        <v>11.211054621301002</v>
      </c>
    </row>
    <row r="18" spans="1:3" ht="13.5">
      <c r="A18" s="127" t="s">
        <v>20</v>
      </c>
      <c r="B18" s="50">
        <v>43</v>
      </c>
      <c r="C18" s="10">
        <v>0</v>
      </c>
    </row>
    <row r="19" spans="1:3" ht="13.5">
      <c r="A19" s="114" t="s">
        <v>81</v>
      </c>
      <c r="B19" s="50">
        <v>7714</v>
      </c>
      <c r="C19" s="118">
        <f>B18/$B$18*100</f>
        <v>100</v>
      </c>
    </row>
    <row r="20" spans="1:3" ht="13.5">
      <c r="A20" s="114"/>
      <c r="B20" s="50"/>
      <c r="C20" s="118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454</v>
      </c>
      <c r="C22" s="118">
        <f>B22/$B$26*100</f>
        <v>5.950196592398427</v>
      </c>
    </row>
    <row r="23" spans="1:3" ht="13.5">
      <c r="A23" s="2" t="s">
        <v>106</v>
      </c>
      <c r="B23" s="50">
        <v>697</v>
      </c>
      <c r="C23" s="118">
        <f>B23/$B$26*100</f>
        <v>9.134993446920053</v>
      </c>
    </row>
    <row r="24" spans="1:3" ht="13.5">
      <c r="A24" s="2" t="s">
        <v>84</v>
      </c>
      <c r="B24" s="50">
        <v>5509</v>
      </c>
      <c r="C24" s="118">
        <f>B24/$B$26*100</f>
        <v>72.20183486238531</v>
      </c>
    </row>
    <row r="25" spans="1:3" ht="13.5">
      <c r="A25" s="2" t="s">
        <v>85</v>
      </c>
      <c r="B25" s="50">
        <v>970</v>
      </c>
      <c r="C25" s="118">
        <f>B25/$B$26*100</f>
        <v>12.7129750982962</v>
      </c>
    </row>
    <row r="26" spans="1:4" ht="13.5">
      <c r="A26" s="2" t="s">
        <v>81</v>
      </c>
      <c r="B26" s="50">
        <v>7630</v>
      </c>
      <c r="C26" s="118">
        <f>B26/$B$26*100</f>
        <v>100</v>
      </c>
      <c r="D26" t="s">
        <v>75</v>
      </c>
    </row>
    <row r="27" spans="1:3" ht="13.5">
      <c r="A27" s="114"/>
      <c r="C27" s="118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10444</v>
      </c>
      <c r="C29" s="118">
        <f>(B29/($B$32-$B$31))*100</f>
        <v>52.977579385208486</v>
      </c>
    </row>
    <row r="30" spans="1:3" ht="13.5">
      <c r="A30" s="114" t="s">
        <v>97</v>
      </c>
      <c r="B30" s="50">
        <v>9270</v>
      </c>
      <c r="C30" s="118">
        <f>(B30/($B$32-$B$31))*100</f>
        <v>47.02242061479152</v>
      </c>
    </row>
    <row r="31" spans="1:3" ht="13.5">
      <c r="A31" s="127" t="s">
        <v>82</v>
      </c>
      <c r="B31" s="50">
        <v>19</v>
      </c>
      <c r="C31" s="10">
        <v>0</v>
      </c>
    </row>
    <row r="32" spans="1:3" ht="13.5">
      <c r="A32" s="114" t="s">
        <v>81</v>
      </c>
      <c r="B32" s="50">
        <v>19733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8651</v>
      </c>
      <c r="C35" s="118">
        <f>(B35/($B$40-$B$39))*100</f>
        <v>45.144288472577365</v>
      </c>
    </row>
    <row r="36" spans="1:3" ht="13.5">
      <c r="A36" s="114" t="s">
        <v>86</v>
      </c>
      <c r="B36" s="53">
        <v>9302</v>
      </c>
      <c r="C36" s="118">
        <f>(B36/($B$40-$B$39))*100</f>
        <v>48.541460105411474</v>
      </c>
    </row>
    <row r="37" spans="1:3" ht="13.5">
      <c r="A37" s="114" t="s">
        <v>87</v>
      </c>
      <c r="B37" s="53">
        <v>1029</v>
      </c>
      <c r="C37" s="118">
        <f>(B37/($B$40-$B$39))*100</f>
        <v>5.369722903511976</v>
      </c>
    </row>
    <row r="38" spans="1:3" ht="13.5">
      <c r="A38" s="114" t="s">
        <v>88</v>
      </c>
      <c r="B38" s="53">
        <v>181</v>
      </c>
      <c r="C38" s="118">
        <f>(B38/($B$40-$B$39))*100</f>
        <v>0.9445285184991912</v>
      </c>
    </row>
    <row r="39" spans="1:3" ht="13.5">
      <c r="A39" s="127" t="s">
        <v>82</v>
      </c>
      <c r="B39" s="53">
        <v>570</v>
      </c>
      <c r="C39" s="118">
        <v>0</v>
      </c>
    </row>
    <row r="40" spans="1:3" ht="13.5">
      <c r="A40" s="114" t="s">
        <v>81</v>
      </c>
      <c r="B40" s="53">
        <v>19733</v>
      </c>
      <c r="C40" s="118">
        <f>B40/$B$40*100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23"/>
    </row>
    <row r="43" spans="1:3" ht="13.5">
      <c r="A43" s="114" t="s">
        <v>98</v>
      </c>
      <c r="B43" s="119">
        <v>14377</v>
      </c>
      <c r="C43" s="118">
        <f aca="true" t="shared" si="0" ref="C43:C48">(B43/$B$48)*100</f>
        <v>50.99311910335532</v>
      </c>
    </row>
    <row r="44" spans="1:3" ht="13.5">
      <c r="A44" s="114" t="s">
        <v>99</v>
      </c>
      <c r="B44" s="119">
        <v>13756</v>
      </c>
      <c r="C44" s="118">
        <f t="shared" si="0"/>
        <v>48.790522806270836</v>
      </c>
    </row>
    <row r="45" spans="1:3" ht="13.5">
      <c r="A45" s="114" t="s">
        <v>100</v>
      </c>
      <c r="B45" s="119">
        <v>47</v>
      </c>
      <c r="C45" s="118">
        <f t="shared" si="0"/>
        <v>0.16670213520607222</v>
      </c>
    </row>
    <row r="46" spans="1:3" ht="13.5">
      <c r="A46" s="114" t="s">
        <v>101</v>
      </c>
      <c r="B46" s="119">
        <v>12</v>
      </c>
      <c r="C46" s="118">
        <f t="shared" si="0"/>
        <v>0.04256224728665674</v>
      </c>
    </row>
    <row r="47" spans="1:3" ht="13.5">
      <c r="A47" s="114" t="s">
        <v>109</v>
      </c>
      <c r="B47" s="119">
        <v>2</v>
      </c>
      <c r="C47" s="118">
        <f t="shared" si="0"/>
        <v>0.007093707881109456</v>
      </c>
    </row>
    <row r="48" spans="1:3" ht="15" thickBot="1">
      <c r="A48" s="117" t="s">
        <v>81</v>
      </c>
      <c r="B48" s="116">
        <v>28194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8.75" customHeight="1">
      <c r="A51" s="185" t="s">
        <v>57</v>
      </c>
      <c r="B51" s="186"/>
      <c r="C51" s="186"/>
    </row>
    <row r="52" spans="1:3" ht="23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qato'k,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40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67</v>
      </c>
      <c r="C5" s="9">
        <v>48.7</v>
      </c>
      <c r="D5" s="39"/>
    </row>
    <row r="6" spans="1:3" ht="13.5">
      <c r="A6" s="3" t="s">
        <v>80</v>
      </c>
      <c r="B6" s="126">
        <v>43</v>
      </c>
      <c r="C6" s="9">
        <v>51.3</v>
      </c>
    </row>
    <row r="7" spans="1:3" ht="13.5">
      <c r="A7" s="2" t="s">
        <v>94</v>
      </c>
      <c r="B7" s="126">
        <v>110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5" t="s">
        <v>91</v>
      </c>
      <c r="B10" s="50">
        <v>97</v>
      </c>
      <c r="C10" s="10">
        <f>(B10/$B$12)*100</f>
        <v>88.18181818181819</v>
      </c>
    </row>
    <row r="11" spans="1:5" ht="13.5">
      <c r="A11" s="5" t="s">
        <v>82</v>
      </c>
      <c r="B11" s="50">
        <v>13</v>
      </c>
      <c r="C11" s="10">
        <f>(B11/$B$12)*100</f>
        <v>11.818181818181818</v>
      </c>
      <c r="E11" s="50"/>
    </row>
    <row r="12" spans="1:5" ht="13.5">
      <c r="A12" s="2" t="s">
        <v>81</v>
      </c>
      <c r="B12" s="135">
        <f>SUM(B10:B11)</f>
        <v>110</v>
      </c>
      <c r="C12" s="10">
        <f>(B12/$B$12)*100</f>
        <v>100</v>
      </c>
      <c r="E12" s="50"/>
    </row>
    <row r="14" spans="1:2" ht="13.5">
      <c r="A14" s="1" t="s">
        <v>105</v>
      </c>
      <c r="B14" s="135"/>
    </row>
    <row r="15" spans="1:4" ht="13.5">
      <c r="A15" s="2" t="s">
        <v>76</v>
      </c>
      <c r="B15" s="50">
        <v>4</v>
      </c>
      <c r="C15" s="10">
        <f>(B15/$B$16)*100</f>
        <v>100</v>
      </c>
      <c r="D15" s="50"/>
    </row>
    <row r="16" spans="1:3" ht="13.5">
      <c r="A16" s="2" t="s">
        <v>81</v>
      </c>
      <c r="B16" s="50">
        <v>4</v>
      </c>
      <c r="C16" s="10">
        <f>(B16/$B$16)*100</f>
        <v>100</v>
      </c>
    </row>
    <row r="18" spans="1:3" ht="13.5">
      <c r="A18" s="121" t="s">
        <v>49</v>
      </c>
      <c r="B18" s="135"/>
      <c r="C18" s="13"/>
    </row>
    <row r="19" spans="1:3" ht="13.5">
      <c r="A19" s="2" t="s">
        <v>84</v>
      </c>
      <c r="B19" s="50">
        <v>3</v>
      </c>
      <c r="C19" s="10">
        <f>(B19/$B$20)*100</f>
        <v>100</v>
      </c>
    </row>
    <row r="20" spans="1:3" ht="13.5">
      <c r="A20" s="2" t="s">
        <v>81</v>
      </c>
      <c r="B20" s="50">
        <v>3</v>
      </c>
      <c r="C20" s="10">
        <f>(B20/$B$20)*100</f>
        <v>100</v>
      </c>
    </row>
    <row r="21" spans="1:3" ht="13.5">
      <c r="A21" s="5"/>
      <c r="B21" s="135"/>
      <c r="C21" s="12"/>
    </row>
    <row r="22" spans="1:2" ht="13.5">
      <c r="A22" s="1" t="s">
        <v>95</v>
      </c>
      <c r="B22" s="135"/>
    </row>
    <row r="23" spans="1:4" ht="13.5">
      <c r="A23" s="2" t="s">
        <v>96</v>
      </c>
      <c r="B23" s="50">
        <v>56</v>
      </c>
      <c r="C23" s="10">
        <f>(B23/$B$25)*100</f>
        <v>52.83018867924528</v>
      </c>
      <c r="D23" s="50"/>
    </row>
    <row r="24" spans="1:4" ht="13.5">
      <c r="A24" s="2" t="s">
        <v>97</v>
      </c>
      <c r="B24" s="50">
        <v>50</v>
      </c>
      <c r="C24" s="10">
        <f>(B24/$B$25)*100</f>
        <v>47.16981132075472</v>
      </c>
      <c r="D24" s="50"/>
    </row>
    <row r="25" spans="1:4" ht="13.5">
      <c r="A25" s="2" t="s">
        <v>81</v>
      </c>
      <c r="B25" s="50">
        <v>106</v>
      </c>
      <c r="C25" s="10">
        <f>(B25/$B$25)*100</f>
        <v>100</v>
      </c>
      <c r="D25" s="50"/>
    </row>
    <row r="26" spans="2:3" ht="13.5">
      <c r="B26" s="50"/>
      <c r="C26" s="10"/>
    </row>
    <row r="27" spans="1:2" ht="13.5">
      <c r="A27" s="121" t="s">
        <v>48</v>
      </c>
      <c r="B27" s="135"/>
    </row>
    <row r="28" spans="1:3" ht="13.5">
      <c r="A28" s="2" t="s">
        <v>83</v>
      </c>
      <c r="B28" s="53">
        <v>49</v>
      </c>
      <c r="C28" s="10">
        <f>(B28/($B$33-$B$32)*100)</f>
        <v>49.494949494949495</v>
      </c>
    </row>
    <row r="29" spans="1:3" ht="13.5">
      <c r="A29" s="2" t="s">
        <v>86</v>
      </c>
      <c r="B29" s="53">
        <v>36</v>
      </c>
      <c r="C29" s="10">
        <f>(B29/($B$33-$B$32)*100)</f>
        <v>36.36363636363637</v>
      </c>
    </row>
    <row r="30" spans="1:3" ht="13.5">
      <c r="A30" s="2" t="s">
        <v>87</v>
      </c>
      <c r="B30" s="53">
        <v>5</v>
      </c>
      <c r="C30" s="10">
        <f>(B30/($B$33-$B$32)*100)</f>
        <v>5.05050505050505</v>
      </c>
    </row>
    <row r="31" spans="1:3" ht="13.5">
      <c r="A31" s="2" t="s">
        <v>88</v>
      </c>
      <c r="B31" s="53">
        <v>9</v>
      </c>
      <c r="C31" s="10">
        <f>(B31/($B$33-$B$32)*100)</f>
        <v>9.090909090909092</v>
      </c>
    </row>
    <row r="32" spans="1:3" ht="13.5">
      <c r="A32" s="2" t="s">
        <v>82</v>
      </c>
      <c r="B32" s="53">
        <v>7</v>
      </c>
      <c r="C32" s="10">
        <v>0</v>
      </c>
    </row>
    <row r="33" spans="1:3" ht="13.5">
      <c r="A33" s="2" t="s">
        <v>81</v>
      </c>
      <c r="B33" s="53">
        <v>106</v>
      </c>
      <c r="C33" s="10">
        <f>SUM(C28:C31)</f>
        <v>100</v>
      </c>
    </row>
    <row r="34" spans="2:3" ht="13.5">
      <c r="B34" s="53"/>
      <c r="C34" s="10"/>
    </row>
    <row r="35" spans="1:2" ht="13.5">
      <c r="A35" s="121" t="s">
        <v>50</v>
      </c>
      <c r="B35" s="135"/>
    </row>
    <row r="36" spans="1:3" ht="13.5">
      <c r="A36" s="5" t="s">
        <v>98</v>
      </c>
      <c r="B36" s="119">
        <v>1</v>
      </c>
      <c r="C36" s="12">
        <v>0.9</v>
      </c>
    </row>
    <row r="37" spans="1:8" ht="13.5">
      <c r="A37" s="5" t="s">
        <v>100</v>
      </c>
      <c r="B37" s="119">
        <v>93</v>
      </c>
      <c r="C37" s="12">
        <v>84.5</v>
      </c>
      <c r="D37" s="14"/>
      <c r="E37" s="14"/>
      <c r="F37" s="14"/>
      <c r="G37" s="14"/>
      <c r="H37" s="14"/>
    </row>
    <row r="38" spans="1:8" ht="13.5">
      <c r="A38" s="5" t="s">
        <v>101</v>
      </c>
      <c r="B38" s="119">
        <v>10</v>
      </c>
      <c r="C38" s="12">
        <v>9.1</v>
      </c>
      <c r="D38" s="14"/>
      <c r="E38" s="14"/>
      <c r="F38" s="14"/>
      <c r="G38" s="14"/>
      <c r="H38" s="14"/>
    </row>
    <row r="39" spans="1:3" ht="13.5">
      <c r="A39" s="5" t="s">
        <v>109</v>
      </c>
      <c r="B39" s="119">
        <v>6</v>
      </c>
      <c r="C39" s="12">
        <v>5.5</v>
      </c>
    </row>
    <row r="40" spans="1:8" ht="15" thickBot="1">
      <c r="A40" s="32" t="s">
        <v>81</v>
      </c>
      <c r="B40" s="116">
        <v>110</v>
      </c>
      <c r="C40" s="34">
        <v>100</v>
      </c>
      <c r="D40" s="14"/>
      <c r="E40" s="14"/>
      <c r="F40" s="14"/>
      <c r="G40" s="14"/>
      <c r="H40" s="14"/>
    </row>
    <row r="41" spans="1:8" ht="27" customHeight="1">
      <c r="A41" s="199" t="s">
        <v>63</v>
      </c>
      <c r="B41" s="199"/>
      <c r="C41" s="199"/>
      <c r="D41" s="14"/>
      <c r="E41" s="14"/>
      <c r="F41" s="14"/>
      <c r="G41" s="14"/>
      <c r="H41" s="14"/>
    </row>
    <row r="42" spans="1:8" ht="13.5">
      <c r="A42" s="112" t="s">
        <v>56</v>
      </c>
      <c r="B42" s="111"/>
      <c r="C42" s="113"/>
      <c r="D42" s="14"/>
      <c r="E42" s="14"/>
      <c r="F42" s="14"/>
      <c r="G42" s="14"/>
      <c r="H42" s="14"/>
    </row>
    <row r="43" spans="1:8" ht="15" customHeight="1">
      <c r="A43" s="185" t="s">
        <v>57</v>
      </c>
      <c r="B43" s="186"/>
      <c r="C43" s="186"/>
      <c r="D43" s="14"/>
      <c r="E43" s="14"/>
      <c r="F43" s="14"/>
      <c r="G43" s="14"/>
      <c r="H43" s="14"/>
    </row>
    <row r="44" spans="1:8" ht="23.25" customHeight="1">
      <c r="A44" s="198" t="s">
        <v>51</v>
      </c>
      <c r="B44" s="198"/>
      <c r="C44" s="198"/>
      <c r="D44" s="14"/>
      <c r="E44" s="14"/>
      <c r="F44" s="14"/>
      <c r="G44" s="14"/>
      <c r="H44" s="14"/>
    </row>
    <row r="45" spans="1:3" ht="13.5">
      <c r="A45" s="112" t="s">
        <v>58</v>
      </c>
      <c r="B45" s="193"/>
      <c r="C45" s="113"/>
    </row>
    <row r="46" spans="1:3" ht="13.5">
      <c r="A46" s="112" t="s">
        <v>59</v>
      </c>
      <c r="B46" s="111"/>
      <c r="C46" s="187"/>
    </row>
    <row r="47" spans="1:3" ht="13.5">
      <c r="A47" s="112" t="s">
        <v>60</v>
      </c>
      <c r="B47" s="111"/>
      <c r="C47" s="187"/>
    </row>
    <row r="48" spans="1:3" ht="13.5">
      <c r="A48" s="112" t="s">
        <v>61</v>
      </c>
      <c r="B48" s="111"/>
      <c r="C48" s="187"/>
    </row>
    <row r="49" spans="1:3" ht="13.5">
      <c r="A49" s="112" t="s">
        <v>62</v>
      </c>
      <c r="B49" s="111"/>
      <c r="C49" s="187"/>
    </row>
  </sheetData>
  <mergeCells count="4">
    <mergeCell ref="A1:C1"/>
    <mergeCell ref="G8:I8"/>
    <mergeCell ref="A44:C44"/>
    <mergeCell ref="A41:C41"/>
  </mergeCells>
  <printOptions/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Q'anjob'al,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39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4155</v>
      </c>
      <c r="C5" s="9">
        <v>48.7</v>
      </c>
      <c r="D5" s="39"/>
    </row>
    <row r="6" spans="1:3" ht="13.5">
      <c r="A6" s="3" t="s">
        <v>80</v>
      </c>
      <c r="B6" s="126">
        <v>4371</v>
      </c>
      <c r="C6" s="9">
        <v>51.3</v>
      </c>
    </row>
    <row r="7" spans="1:3" ht="13.5">
      <c r="A7" s="2" t="s">
        <v>94</v>
      </c>
      <c r="B7" s="126">
        <v>8526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6" t="s">
        <v>90</v>
      </c>
      <c r="B10" s="50">
        <v>146</v>
      </c>
      <c r="C10" s="10">
        <f>(B10/($B$13-$B$12)*100)</f>
        <v>1.7720597159849496</v>
      </c>
    </row>
    <row r="11" spans="1:3" ht="13.5">
      <c r="A11" s="5" t="s">
        <v>91</v>
      </c>
      <c r="B11" s="50">
        <v>8093</v>
      </c>
      <c r="C11" s="10">
        <f>(B11/($B$13-$B$12)*100)</f>
        <v>98.22794028401505</v>
      </c>
    </row>
    <row r="12" spans="1:5" ht="13.5">
      <c r="A12" s="5" t="s">
        <v>82</v>
      </c>
      <c r="B12" s="50">
        <v>287</v>
      </c>
      <c r="C12" s="10">
        <v>0</v>
      </c>
      <c r="D12" s="50"/>
      <c r="E12" s="50"/>
    </row>
    <row r="13" spans="1:5" ht="13.5">
      <c r="A13" s="2" t="s">
        <v>81</v>
      </c>
      <c r="B13" s="50">
        <v>8526</v>
      </c>
      <c r="C13" s="10">
        <f>SUM(C11:C11)</f>
        <v>98.22794028401505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2204</v>
      </c>
      <c r="C16" s="10">
        <f>(B16/($B$19-$B$18)*100)</f>
        <v>86.90851735015774</v>
      </c>
    </row>
    <row r="17" spans="1:3" ht="13.5">
      <c r="A17" s="2" t="s">
        <v>93</v>
      </c>
      <c r="B17" s="50">
        <v>332</v>
      </c>
      <c r="C17" s="10">
        <f>(B17/($B$19-$B$18)*100)</f>
        <v>13.09148264984227</v>
      </c>
    </row>
    <row r="18" spans="1:3" ht="13.5">
      <c r="A18" s="2" t="s">
        <v>82</v>
      </c>
      <c r="B18" s="50">
        <v>7</v>
      </c>
      <c r="C18" s="10">
        <v>0</v>
      </c>
    </row>
    <row r="19" spans="1:3" ht="13.5">
      <c r="A19" s="2" t="s">
        <v>81</v>
      </c>
      <c r="B19" s="50">
        <v>2543</v>
      </c>
      <c r="C19" s="10">
        <f>SUM(C16:C17)</f>
        <v>100</v>
      </c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121</v>
      </c>
      <c r="C22" s="10">
        <f>(B22/$B$26)*100</f>
        <v>4.8341989612465035</v>
      </c>
    </row>
    <row r="23" spans="1:3" ht="13.5">
      <c r="A23" s="2" t="s">
        <v>106</v>
      </c>
      <c r="B23" s="50">
        <v>329</v>
      </c>
      <c r="C23" s="10">
        <f>(B23/$B$26)*100</f>
        <v>13.144226927686775</v>
      </c>
    </row>
    <row r="24" spans="1:3" ht="13.5">
      <c r="A24" s="2" t="s">
        <v>84</v>
      </c>
      <c r="B24" s="50">
        <v>1867</v>
      </c>
      <c r="C24" s="10">
        <f>(B24/$B$26)*100</f>
        <v>74.59049141030764</v>
      </c>
    </row>
    <row r="25" spans="1:3" ht="13.5">
      <c r="A25" s="2" t="s">
        <v>85</v>
      </c>
      <c r="B25" s="50">
        <v>186</v>
      </c>
      <c r="C25" s="10">
        <f>(B25/$B$26)*100</f>
        <v>7.43108270075909</v>
      </c>
    </row>
    <row r="26" spans="1:3" ht="13.5">
      <c r="A26" s="2" t="s">
        <v>81</v>
      </c>
      <c r="B26" s="50">
        <v>2503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3459</v>
      </c>
      <c r="C29" s="10">
        <f>(B29/($B$32-$B$31)*100)</f>
        <v>59.44320329953601</v>
      </c>
    </row>
    <row r="30" spans="1:3" ht="13.5">
      <c r="A30" s="2" t="s">
        <v>97</v>
      </c>
      <c r="B30" s="50">
        <v>2360</v>
      </c>
      <c r="C30" s="10">
        <f>(B30/($B$32-$B$31)*100)</f>
        <v>40.556796700464</v>
      </c>
    </row>
    <row r="31" spans="1:3" ht="13.5">
      <c r="A31" s="2" t="s">
        <v>82</v>
      </c>
      <c r="B31" s="50">
        <v>5</v>
      </c>
      <c r="C31" s="10">
        <v>0</v>
      </c>
    </row>
    <row r="32" spans="1:3" ht="13.5">
      <c r="A32" s="2" t="s">
        <v>81</v>
      </c>
      <c r="B32" s="50">
        <v>5824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2303</v>
      </c>
      <c r="C35" s="10">
        <f>(B35/($B$40-$B$39)*100)</f>
        <v>40.43898156277436</v>
      </c>
    </row>
    <row r="36" spans="1:3" ht="13.5">
      <c r="A36" s="2" t="s">
        <v>86</v>
      </c>
      <c r="B36" s="53">
        <v>3280</v>
      </c>
      <c r="C36" s="10">
        <f>(B36/($B$40-$B$39)*100)</f>
        <v>57.59438103599649</v>
      </c>
    </row>
    <row r="37" spans="1:3" ht="13.5">
      <c r="A37" s="2" t="s">
        <v>87</v>
      </c>
      <c r="B37" s="53">
        <v>96</v>
      </c>
      <c r="C37" s="10">
        <f>(B37/($B$40-$B$39)*100)</f>
        <v>1.6856892010535556</v>
      </c>
    </row>
    <row r="38" spans="1:3" ht="14.25" customHeight="1">
      <c r="A38" s="2" t="s">
        <v>88</v>
      </c>
      <c r="B38" s="53">
        <v>16</v>
      </c>
      <c r="C38" s="10">
        <f>(B38/($B$40-$B$39)*100)</f>
        <v>0.28094820017559263</v>
      </c>
    </row>
    <row r="39" spans="1:3" ht="13.5">
      <c r="A39" s="2" t="s">
        <v>82</v>
      </c>
      <c r="B39" s="53">
        <v>129</v>
      </c>
      <c r="C39" s="10">
        <v>0</v>
      </c>
    </row>
    <row r="40" spans="1:3" ht="13.5">
      <c r="A40" s="2" t="s">
        <v>81</v>
      </c>
      <c r="B40" s="53">
        <v>5824</v>
      </c>
      <c r="C40" s="10">
        <f>SUM(C35:C38)</f>
        <v>99.99999999999999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7245</v>
      </c>
      <c r="C43" s="26">
        <v>85</v>
      </c>
    </row>
    <row r="44" spans="1:8" ht="13.5">
      <c r="A44" s="5" t="s">
        <v>99</v>
      </c>
      <c r="B44" s="119">
        <v>1073</v>
      </c>
      <c r="C44" s="12">
        <v>12.6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61</v>
      </c>
      <c r="C45" s="12">
        <v>0.7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139</v>
      </c>
      <c r="C46" s="12">
        <v>1.6</v>
      </c>
    </row>
    <row r="47" spans="1:8" ht="13.5">
      <c r="A47" s="5" t="s">
        <v>109</v>
      </c>
      <c r="B47" s="119">
        <v>8</v>
      </c>
      <c r="C47" s="12">
        <v>0.1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8526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2" max="2" width="8.421875" style="0" customWidth="1"/>
    <col min="3" max="3" width="12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Q'eqchi',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143" t="s">
        <v>25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541</v>
      </c>
      <c r="C5" s="118">
        <f>(B5/$B$7)*100</f>
        <v>50.560747663551396</v>
      </c>
    </row>
    <row r="6" spans="1:3" ht="13.5">
      <c r="A6" s="127" t="s">
        <v>80</v>
      </c>
      <c r="B6" s="126">
        <v>529</v>
      </c>
      <c r="C6" s="118">
        <f>(B6/$B$7)*100</f>
        <v>49.4392523364486</v>
      </c>
    </row>
    <row r="7" spans="1:3" ht="13.5">
      <c r="A7" s="114" t="s">
        <v>94</v>
      </c>
      <c r="B7" s="126">
        <v>1070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6" t="s">
        <v>90</v>
      </c>
      <c r="B10" s="138">
        <v>29</v>
      </c>
      <c r="C10" s="118">
        <f>(B10/($B$13-$B$12)*100)</f>
        <v>2.848722986247544</v>
      </c>
      <c r="E10" s="2"/>
      <c r="F10" s="50"/>
    </row>
    <row r="11" spans="1:6" ht="13.5">
      <c r="A11" s="114" t="s">
        <v>91</v>
      </c>
      <c r="B11" s="138">
        <v>989</v>
      </c>
      <c r="C11" s="118">
        <f>(B11/($B$13-$B$12)*100)</f>
        <v>97.15127701375246</v>
      </c>
      <c r="E11" s="2"/>
      <c r="F11" s="50"/>
    </row>
    <row r="12" spans="1:6" ht="13.5">
      <c r="A12" s="114" t="s">
        <v>82</v>
      </c>
      <c r="B12" s="138">
        <v>52</v>
      </c>
      <c r="C12" s="10">
        <v>0</v>
      </c>
      <c r="E12" s="2"/>
      <c r="F12" s="50"/>
    </row>
    <row r="13" spans="1:6" ht="13.5">
      <c r="A13" s="114" t="s">
        <v>81</v>
      </c>
      <c r="B13" s="138">
        <f>SUM(B10:B12)</f>
        <v>1070</v>
      </c>
      <c r="C13" s="118">
        <f>SUM(C10:C11)</f>
        <v>100</v>
      </c>
      <c r="E13" s="2"/>
      <c r="F13" s="50"/>
    </row>
    <row r="14" spans="1:3" ht="13.5">
      <c r="A14" s="114"/>
      <c r="B14" s="12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295</v>
      </c>
      <c r="C16" s="118">
        <f>(B16/($B$19-$B$18)*100)</f>
        <v>86.0058309037901</v>
      </c>
    </row>
    <row r="17" spans="1:3" ht="13.5">
      <c r="A17" s="114" t="s">
        <v>93</v>
      </c>
      <c r="B17" s="50">
        <v>48</v>
      </c>
      <c r="C17" s="118">
        <f>(B17/($B$19-$B$18)*100)</f>
        <v>13.994169096209912</v>
      </c>
    </row>
    <row r="18" spans="1:3" ht="13.5">
      <c r="A18" s="114" t="s">
        <v>82</v>
      </c>
      <c r="B18" s="50">
        <v>5</v>
      </c>
      <c r="C18" s="10">
        <v>0</v>
      </c>
    </row>
    <row r="19" spans="1:3" ht="13.5">
      <c r="A19" s="114" t="s">
        <v>81</v>
      </c>
      <c r="B19" s="50">
        <v>348</v>
      </c>
      <c r="C19" s="118">
        <f>SUM(C16:C17)</f>
        <v>100.00000000000001</v>
      </c>
    </row>
    <row r="20" spans="1:3" ht="13.5">
      <c r="A20" s="114"/>
      <c r="B20" s="138"/>
      <c r="C20" s="118"/>
    </row>
    <row r="21" spans="1:3" ht="13.5">
      <c r="A21" s="121" t="s">
        <v>49</v>
      </c>
      <c r="B21" s="120"/>
      <c r="C21" s="123"/>
    </row>
    <row r="22" spans="1:3" ht="13.5">
      <c r="A22" s="114" t="s">
        <v>83</v>
      </c>
      <c r="B22" s="50">
        <v>12</v>
      </c>
      <c r="C22" s="118">
        <f>(B22/$B$26)*100</f>
        <v>3.4682080924855487</v>
      </c>
    </row>
    <row r="23" spans="1:3" ht="13.5">
      <c r="A23" s="114" t="s">
        <v>106</v>
      </c>
      <c r="B23" s="50">
        <v>24</v>
      </c>
      <c r="C23" s="118">
        <f>(B23/$B$26)*100</f>
        <v>6.9364161849710975</v>
      </c>
    </row>
    <row r="24" spans="1:3" ht="13.5">
      <c r="A24" s="114" t="s">
        <v>84</v>
      </c>
      <c r="B24" s="50">
        <v>277</v>
      </c>
      <c r="C24" s="118">
        <f>(B24/$B$26)*100</f>
        <v>80.05780346820809</v>
      </c>
    </row>
    <row r="25" spans="1:3" ht="13.5">
      <c r="A25" s="114" t="s">
        <v>85</v>
      </c>
      <c r="B25" s="50">
        <v>33</v>
      </c>
      <c r="C25" s="118">
        <f>(B25/$B$26)*100</f>
        <v>9.53757225433526</v>
      </c>
    </row>
    <row r="26" spans="1:3" ht="13.5">
      <c r="A26" s="114" t="s">
        <v>81</v>
      </c>
      <c r="B26" s="50">
        <v>346</v>
      </c>
      <c r="C26" s="118">
        <f>(B26/$B$26)*100</f>
        <v>100</v>
      </c>
    </row>
    <row r="27" spans="1:3" ht="13.5">
      <c r="A27" s="114"/>
      <c r="B27" s="120"/>
      <c r="C27" s="122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432</v>
      </c>
      <c r="C29" s="118">
        <f>(B29/($B$32-$B$31)*100)</f>
        <v>62.06896551724138</v>
      </c>
    </row>
    <row r="30" spans="1:3" ht="13.5">
      <c r="A30" s="114" t="s">
        <v>97</v>
      </c>
      <c r="B30" s="50">
        <v>264</v>
      </c>
      <c r="C30" s="118">
        <f>(B30/($B$32-$B$31)*100)</f>
        <v>37.93103448275862</v>
      </c>
    </row>
    <row r="31" spans="1:3" ht="13.5">
      <c r="A31" s="114" t="s">
        <v>82</v>
      </c>
      <c r="B31" s="50">
        <v>3</v>
      </c>
      <c r="C31" s="10">
        <v>0</v>
      </c>
    </row>
    <row r="32" spans="1:3" ht="13.5">
      <c r="A32" s="114" t="s">
        <v>81</v>
      </c>
      <c r="B32" s="50">
        <v>699</v>
      </c>
      <c r="C32" s="118">
        <f>SUM(C29:C30)</f>
        <v>100</v>
      </c>
    </row>
    <row r="33" spans="1:3" ht="13.5">
      <c r="A33" s="114"/>
      <c r="B33" s="138"/>
      <c r="C33" s="118"/>
    </row>
    <row r="34" spans="1:3" ht="13.5">
      <c r="A34" s="121" t="s">
        <v>48</v>
      </c>
      <c r="B34" s="120"/>
      <c r="C34" s="122"/>
    </row>
    <row r="35" spans="1:3" ht="13.5">
      <c r="A35" s="114" t="s">
        <v>83</v>
      </c>
      <c r="B35" s="53">
        <v>244</v>
      </c>
      <c r="C35" s="118">
        <f>(B35/($B$40-$B$39)*100)</f>
        <v>35.77712609970675</v>
      </c>
    </row>
    <row r="36" spans="1:3" ht="13.5">
      <c r="A36" s="114" t="s">
        <v>86</v>
      </c>
      <c r="B36" s="53">
        <v>403</v>
      </c>
      <c r="C36" s="118">
        <f>(B36/($B$40-$B$39)*100)</f>
        <v>59.09090909090909</v>
      </c>
    </row>
    <row r="37" spans="1:3" ht="13.5">
      <c r="A37" s="114" t="s">
        <v>87</v>
      </c>
      <c r="B37" s="53">
        <v>20</v>
      </c>
      <c r="C37" s="118">
        <f>(B37/($B$40-$B$39)*100)</f>
        <v>2.932551319648094</v>
      </c>
    </row>
    <row r="38" spans="1:3" ht="13.5">
      <c r="A38" s="114" t="s">
        <v>88</v>
      </c>
      <c r="B38" s="53">
        <v>15</v>
      </c>
      <c r="C38" s="118">
        <f>(B38/($B$40-$B$39)*100)</f>
        <v>2.1994134897360706</v>
      </c>
    </row>
    <row r="39" spans="1:3" ht="13.5">
      <c r="A39" s="114" t="s">
        <v>82</v>
      </c>
      <c r="B39" s="53">
        <v>17</v>
      </c>
      <c r="C39" s="10">
        <v>0</v>
      </c>
    </row>
    <row r="40" spans="1:3" ht="13.5">
      <c r="A40" s="114" t="s">
        <v>81</v>
      </c>
      <c r="B40" s="53">
        <v>699</v>
      </c>
      <c r="C40" s="118">
        <f>SUM(C35:C38)</f>
        <v>100.00000000000001</v>
      </c>
    </row>
    <row r="41" spans="1:3" ht="13.5">
      <c r="A41" s="114"/>
      <c r="B41" s="120"/>
      <c r="C41" s="122"/>
    </row>
    <row r="42" spans="1:3" ht="13.5">
      <c r="A42" s="121" t="s">
        <v>50</v>
      </c>
      <c r="B42" s="120"/>
      <c r="C42" s="122"/>
    </row>
    <row r="43" spans="1:3" ht="13.5">
      <c r="A43" s="114" t="s">
        <v>98</v>
      </c>
      <c r="B43" s="119">
        <v>867</v>
      </c>
      <c r="C43" s="118">
        <f aca="true" t="shared" si="0" ref="C43:C48">(B43/$B$48)*100</f>
        <v>81.02803738317756</v>
      </c>
    </row>
    <row r="44" spans="1:3" ht="13.5">
      <c r="A44" s="114" t="s">
        <v>99</v>
      </c>
      <c r="B44" s="119">
        <v>164</v>
      </c>
      <c r="C44" s="118">
        <f t="shared" si="0"/>
        <v>15.327102803738319</v>
      </c>
    </row>
    <row r="45" spans="1:3" ht="13.5">
      <c r="A45" s="114" t="s">
        <v>100</v>
      </c>
      <c r="B45" s="119">
        <v>1</v>
      </c>
      <c r="C45" s="118">
        <f t="shared" si="0"/>
        <v>0.09345794392523366</v>
      </c>
    </row>
    <row r="46" spans="1:3" ht="13.5">
      <c r="A46" s="114" t="s">
        <v>101</v>
      </c>
      <c r="B46" s="119">
        <v>29</v>
      </c>
      <c r="C46" s="118">
        <f t="shared" si="0"/>
        <v>2.710280373831776</v>
      </c>
    </row>
    <row r="47" spans="1:3" ht="13.5">
      <c r="A47" s="114" t="s">
        <v>109</v>
      </c>
      <c r="B47" s="119">
        <v>9</v>
      </c>
      <c r="C47" s="118">
        <f t="shared" si="0"/>
        <v>0.8411214953271028</v>
      </c>
    </row>
    <row r="48" spans="1:3" ht="15" thickBot="1">
      <c r="A48" s="117" t="s">
        <v>81</v>
      </c>
      <c r="B48" s="116">
        <v>1070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5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0.7109375" style="18" customWidth="1"/>
  </cols>
  <sheetData>
    <row r="1" spans="1:3" ht="15" customHeight="1">
      <c r="A1" s="200" t="str">
        <f>CONCATENATE("Indicadores básicos de la agrupación ",$A$3,","," ",2005)</f>
        <v>Indicadores básicos de la agrupación sayulteco,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26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1234</v>
      </c>
      <c r="C5" s="118">
        <f>(B5/$B$7)*100</f>
        <v>47.773906310491675</v>
      </c>
    </row>
    <row r="6" spans="1:3" ht="13.5">
      <c r="A6" s="127" t="s">
        <v>80</v>
      </c>
      <c r="B6" s="126">
        <v>1349</v>
      </c>
      <c r="C6" s="118">
        <f>(B6/$B$7)*100</f>
        <v>52.226093689508325</v>
      </c>
    </row>
    <row r="7" spans="1:3" ht="13.5">
      <c r="A7" s="114" t="s">
        <v>94</v>
      </c>
      <c r="B7" s="126">
        <v>2583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256" ht="13.5">
      <c r="A10" s="6" t="s">
        <v>90</v>
      </c>
      <c r="B10" s="50">
        <v>8</v>
      </c>
      <c r="C10" s="134">
        <f>B10/($B$13-$B$12)*100</f>
        <v>0.3228410008071025</v>
      </c>
      <c r="D10" s="5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6" ht="13.5">
      <c r="A11" s="114" t="s">
        <v>91</v>
      </c>
      <c r="B11" s="50">
        <v>2470</v>
      </c>
      <c r="C11" s="134">
        <f>B11/($B$13-$B$12)*100</f>
        <v>99.6771589991929</v>
      </c>
      <c r="F11" s="50"/>
    </row>
    <row r="12" spans="1:6" ht="13.5">
      <c r="A12" s="114" t="s">
        <v>82</v>
      </c>
      <c r="B12" s="50">
        <v>105</v>
      </c>
      <c r="C12" s="10">
        <v>0</v>
      </c>
      <c r="D12" s="50"/>
      <c r="E12" s="2"/>
      <c r="F12" s="50"/>
    </row>
    <row r="13" spans="1:4" ht="13.5">
      <c r="A13" s="114" t="s">
        <v>81</v>
      </c>
      <c r="B13" s="50">
        <v>2583</v>
      </c>
      <c r="C13" s="134">
        <f>SUM(C10:C11)</f>
        <v>100</v>
      </c>
      <c r="D13" s="50"/>
    </row>
    <row r="14" spans="1:4" ht="13.5">
      <c r="A14" s="114"/>
      <c r="B14" s="50"/>
      <c r="C14" s="122"/>
      <c r="D14" s="50"/>
    </row>
    <row r="15" spans="1:3" ht="13.5">
      <c r="A15" s="121" t="s">
        <v>105</v>
      </c>
      <c r="B15" s="120"/>
      <c r="C15" s="122"/>
    </row>
    <row r="16" spans="1:3" ht="13.5">
      <c r="A16" s="2" t="s">
        <v>21</v>
      </c>
      <c r="B16" s="50">
        <v>122</v>
      </c>
      <c r="C16" s="134">
        <f>B16/($B$18)*100</f>
        <v>91.04477611940298</v>
      </c>
    </row>
    <row r="17" spans="1:3" ht="13.5">
      <c r="A17" s="2" t="s">
        <v>93</v>
      </c>
      <c r="B17" s="50">
        <v>12</v>
      </c>
      <c r="C17" s="134">
        <f>B17/($B$18)*100</f>
        <v>8.955223880597014</v>
      </c>
    </row>
    <row r="18" spans="1:3" ht="13.5">
      <c r="A18" s="2" t="s">
        <v>81</v>
      </c>
      <c r="B18" s="50">
        <f>SUM(B16:B17)</f>
        <v>134</v>
      </c>
      <c r="C18" s="134">
        <f>B18/($B$18)*100</f>
        <v>100</v>
      </c>
    </row>
    <row r="19" spans="1:3" ht="13.5">
      <c r="A19" s="121"/>
      <c r="B19" s="120"/>
      <c r="C19" s="122"/>
    </row>
    <row r="20" spans="1:3" ht="13.5">
      <c r="A20" s="121" t="s">
        <v>49</v>
      </c>
      <c r="B20" s="120"/>
      <c r="C20" s="123"/>
    </row>
    <row r="21" spans="1:3" ht="13.5">
      <c r="A21" s="2" t="s">
        <v>83</v>
      </c>
      <c r="B21" s="50">
        <v>8</v>
      </c>
      <c r="C21" s="134">
        <f>B21/($B$25)*100</f>
        <v>6.0606060606060606</v>
      </c>
    </row>
    <row r="22" spans="1:3" ht="13.5">
      <c r="A22" s="2" t="s">
        <v>106</v>
      </c>
      <c r="B22" s="50">
        <v>7</v>
      </c>
      <c r="C22" s="134">
        <f>B22/($B$25)*100</f>
        <v>5.303030303030303</v>
      </c>
    </row>
    <row r="23" spans="1:3" ht="13.5">
      <c r="A23" s="2" t="s">
        <v>84</v>
      </c>
      <c r="B23" s="50">
        <v>98</v>
      </c>
      <c r="C23" s="134">
        <f>B23/($B$25)*100</f>
        <v>74.24242424242425</v>
      </c>
    </row>
    <row r="24" spans="1:3" ht="13.5">
      <c r="A24" s="2" t="s">
        <v>85</v>
      </c>
      <c r="B24" s="50">
        <v>19</v>
      </c>
      <c r="C24" s="134">
        <f>B24/($B$25)*100</f>
        <v>14.393939393939394</v>
      </c>
    </row>
    <row r="25" spans="1:5" ht="13.5">
      <c r="A25" s="2" t="s">
        <v>81</v>
      </c>
      <c r="B25" s="50">
        <v>132</v>
      </c>
      <c r="C25" s="134">
        <f>B25/($B$25)*100</f>
        <v>100</v>
      </c>
      <c r="D25" s="2"/>
      <c r="E25" s="53"/>
    </row>
    <row r="26" spans="1:5" ht="13.5">
      <c r="A26" s="2"/>
      <c r="B26" s="50"/>
      <c r="C26" s="118"/>
      <c r="D26" s="2"/>
      <c r="E26" s="53"/>
    </row>
    <row r="27" spans="1:3" ht="13.5">
      <c r="A27" s="121" t="s">
        <v>95</v>
      </c>
      <c r="B27" s="120"/>
      <c r="C27" s="122"/>
    </row>
    <row r="28" spans="1:3" ht="13.5">
      <c r="A28" s="114" t="s">
        <v>96</v>
      </c>
      <c r="B28" s="50">
        <v>1491</v>
      </c>
      <c r="C28" s="118">
        <f>(B28/(B31-B30)*100)</f>
        <v>60.93175316714344</v>
      </c>
    </row>
    <row r="29" spans="1:3" ht="13.5">
      <c r="A29" s="114" t="s">
        <v>97</v>
      </c>
      <c r="B29" s="50">
        <v>956</v>
      </c>
      <c r="C29" s="118">
        <f>(B29/(B31-B30)*100)</f>
        <v>39.06824683285656</v>
      </c>
    </row>
    <row r="30" spans="1:3" ht="13.5">
      <c r="A30" s="114" t="s">
        <v>20</v>
      </c>
      <c r="B30" s="50">
        <v>1</v>
      </c>
      <c r="C30" s="118">
        <v>0</v>
      </c>
    </row>
    <row r="31" spans="1:3" ht="13.5">
      <c r="A31" s="114" t="s">
        <v>81</v>
      </c>
      <c r="B31" s="50">
        <v>2448</v>
      </c>
      <c r="C31" s="118">
        <f>SUM(C28:C29)</f>
        <v>100</v>
      </c>
    </row>
    <row r="32" spans="1:3" ht="13.5">
      <c r="A32" s="114"/>
      <c r="B32" s="50"/>
      <c r="C32" s="118"/>
    </row>
    <row r="33" spans="1:3" ht="13.5">
      <c r="A33" s="121" t="s">
        <v>48</v>
      </c>
      <c r="B33" s="120"/>
      <c r="C33" s="118"/>
    </row>
    <row r="34" spans="1:3" ht="13.5">
      <c r="A34" s="114" t="s">
        <v>83</v>
      </c>
      <c r="B34" s="53">
        <v>898</v>
      </c>
      <c r="C34" s="118">
        <f>(B34/($B$39-$B$37))*100</f>
        <v>38.09927874416631</v>
      </c>
    </row>
    <row r="35" spans="1:3" ht="13.5">
      <c r="A35" s="114" t="s">
        <v>86</v>
      </c>
      <c r="B35" s="53">
        <v>1266</v>
      </c>
      <c r="C35" s="118">
        <f>(B35/($B$39-$B$37))*100</f>
        <v>53.71234620280016</v>
      </c>
    </row>
    <row r="36" spans="1:3" ht="13.5">
      <c r="A36" s="114" t="s">
        <v>87</v>
      </c>
      <c r="B36" s="53">
        <v>156</v>
      </c>
      <c r="C36" s="118">
        <f>(B36/($B$39-$B$38))*100</f>
        <v>6.470344255495646</v>
      </c>
    </row>
    <row r="37" spans="1:3" ht="13.5">
      <c r="A37" s="114" t="s">
        <v>88</v>
      </c>
      <c r="B37" s="53">
        <v>91</v>
      </c>
      <c r="C37" s="118">
        <f>(B36/($B$39-$B$37))*100</f>
        <v>6.618582944420874</v>
      </c>
    </row>
    <row r="38" spans="1:3" ht="13.5">
      <c r="A38" s="127" t="s">
        <v>82</v>
      </c>
      <c r="B38" s="53">
        <v>37</v>
      </c>
      <c r="C38" s="10">
        <v>0</v>
      </c>
    </row>
    <row r="39" spans="1:3" ht="13.5">
      <c r="A39" s="114" t="s">
        <v>81</v>
      </c>
      <c r="B39" s="53">
        <v>2448</v>
      </c>
      <c r="C39" s="118">
        <f>(B37/$B$37)*100</f>
        <v>100</v>
      </c>
    </row>
    <row r="40" spans="1:3" ht="13.5">
      <c r="A40" s="114"/>
      <c r="B40" s="53"/>
      <c r="C40" s="118"/>
    </row>
    <row r="41" spans="1:3" ht="13.5">
      <c r="A41" s="121" t="s">
        <v>50</v>
      </c>
      <c r="B41" s="120"/>
      <c r="C41" s="35"/>
    </row>
    <row r="42" spans="1:5" ht="13.5">
      <c r="A42" s="114" t="s">
        <v>98</v>
      </c>
      <c r="B42" s="119">
        <v>434</v>
      </c>
      <c r="C42" s="118">
        <f>B42/$B$44*100</f>
        <v>16.802168021680217</v>
      </c>
      <c r="D42" s="2"/>
      <c r="E42" s="50"/>
    </row>
    <row r="43" spans="1:5" ht="13.5">
      <c r="A43" s="114" t="s">
        <v>99</v>
      </c>
      <c r="B43" s="119">
        <v>2149</v>
      </c>
      <c r="C43" s="118">
        <f>B43/$B$44*100</f>
        <v>83.19783197831978</v>
      </c>
      <c r="D43" s="2"/>
      <c r="E43" s="50"/>
    </row>
    <row r="44" spans="1:3" ht="15" thickBot="1">
      <c r="A44" s="117" t="s">
        <v>81</v>
      </c>
      <c r="B44" s="144">
        <f>SUM(B42:B43)</f>
        <v>2583</v>
      </c>
      <c r="C44" s="115">
        <f>B44/$B$44*100</f>
        <v>100</v>
      </c>
    </row>
    <row r="45" spans="1:3" ht="27" customHeight="1">
      <c r="A45" s="199" t="s">
        <v>63</v>
      </c>
      <c r="B45" s="199"/>
      <c r="C45" s="199"/>
    </row>
    <row r="46" spans="1:3" ht="13.5">
      <c r="A46" s="112" t="s">
        <v>56</v>
      </c>
      <c r="B46" s="111"/>
      <c r="C46" s="113"/>
    </row>
    <row r="47" spans="1:3" ht="21" customHeight="1">
      <c r="A47" s="185" t="s">
        <v>57</v>
      </c>
      <c r="B47" s="186"/>
      <c r="C47" s="186"/>
    </row>
    <row r="48" spans="1:3" ht="25.5" customHeight="1">
      <c r="A48" s="198" t="s">
        <v>51</v>
      </c>
      <c r="B48" s="198"/>
      <c r="C48" s="198"/>
    </row>
    <row r="49" spans="1:3" ht="13.5">
      <c r="A49" s="112" t="s">
        <v>58</v>
      </c>
      <c r="B49" s="193"/>
      <c r="C49" s="113"/>
    </row>
    <row r="50" spans="1:3" ht="13.5">
      <c r="A50" s="112" t="s">
        <v>59</v>
      </c>
      <c r="B50" s="111"/>
      <c r="C50" s="187"/>
    </row>
    <row r="51" spans="1:3" ht="13.5">
      <c r="A51" s="112" t="s">
        <v>60</v>
      </c>
      <c r="B51" s="111"/>
      <c r="C51" s="187"/>
    </row>
    <row r="52" spans="1:3" ht="13.5">
      <c r="A52" s="112" t="s">
        <v>61</v>
      </c>
      <c r="B52" s="111"/>
      <c r="C52" s="187"/>
    </row>
    <row r="53" spans="1:3" ht="13.5">
      <c r="A53" s="112" t="s">
        <v>62</v>
      </c>
      <c r="B53" s="111"/>
      <c r="C53" s="187"/>
    </row>
  </sheetData>
  <mergeCells count="3">
    <mergeCell ref="A1:C1"/>
    <mergeCell ref="A48:C48"/>
    <mergeCell ref="A45:C45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18" customWidth="1"/>
    <col min="4" max="4" width="4.421875" style="0" customWidth="1"/>
  </cols>
  <sheetData>
    <row r="1" spans="1:3" ht="13.5">
      <c r="A1" s="197" t="s">
        <v>124</v>
      </c>
      <c r="B1" s="197"/>
      <c r="C1" s="197"/>
    </row>
    <row r="2" spans="1:3" ht="15" thickBot="1">
      <c r="A2" s="16"/>
      <c r="B2" s="17"/>
      <c r="C2" s="17"/>
    </row>
    <row r="3" spans="1:3" ht="15" thickBot="1">
      <c r="A3" s="31" t="s">
        <v>125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8787</v>
      </c>
      <c r="C5" s="9">
        <v>48.7</v>
      </c>
    </row>
    <row r="6" spans="1:3" ht="13.5">
      <c r="A6" s="3" t="s">
        <v>80</v>
      </c>
      <c r="B6" s="61">
        <v>8299</v>
      </c>
      <c r="C6" s="9">
        <v>51.3</v>
      </c>
    </row>
    <row r="7" spans="1:3" ht="13.5">
      <c r="A7" s="2" t="s">
        <v>94</v>
      </c>
      <c r="B7" s="61">
        <v>17086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3808</v>
      </c>
      <c r="C10" s="10">
        <f>(B10/($B$13-$B$12)*100)</f>
        <v>22.70856938398235</v>
      </c>
    </row>
    <row r="11" spans="1:3" ht="13.5">
      <c r="A11" s="5" t="s">
        <v>91</v>
      </c>
      <c r="B11" s="64">
        <v>12961</v>
      </c>
      <c r="C11" s="10">
        <f>(B11/($B$13-$B$12)*100)</f>
        <v>77.29143061601765</v>
      </c>
    </row>
    <row r="12" spans="1:3" ht="13.5">
      <c r="A12" s="2" t="s">
        <v>82</v>
      </c>
      <c r="B12" s="64">
        <v>317</v>
      </c>
      <c r="C12" s="10">
        <v>0</v>
      </c>
    </row>
    <row r="13" spans="1:3" ht="13.5">
      <c r="A13" s="2" t="s">
        <v>81</v>
      </c>
      <c r="B13" s="64">
        <f>SUM(B10:B12)</f>
        <v>17086</v>
      </c>
      <c r="C13" s="10">
        <f>SUM(C10:C11)</f>
        <v>100</v>
      </c>
    </row>
    <row r="14" spans="1:3" ht="13.5">
      <c r="A14" s="2"/>
      <c r="B14" s="64"/>
      <c r="C14" s="9"/>
    </row>
    <row r="15" spans="1:3" ht="13.5">
      <c r="A15" s="1" t="s">
        <v>105</v>
      </c>
      <c r="B15" s="60"/>
      <c r="C15" s="9"/>
    </row>
    <row r="16" spans="1:3" ht="13.5">
      <c r="A16" s="2" t="s">
        <v>92</v>
      </c>
      <c r="B16" s="64">
        <v>4055</v>
      </c>
      <c r="C16" s="10">
        <f>(B16/($B$19-$B$18)*100)</f>
        <v>78.50919651500485</v>
      </c>
    </row>
    <row r="17" spans="1:3" ht="13.5">
      <c r="A17" s="2" t="s">
        <v>93</v>
      </c>
      <c r="B17" s="64">
        <v>1110</v>
      </c>
      <c r="C17" s="10">
        <f>(B17/($B$19-$B$18)*100)</f>
        <v>21.490803484995162</v>
      </c>
    </row>
    <row r="18" spans="1:3" ht="13.5">
      <c r="A18" s="2" t="s">
        <v>82</v>
      </c>
      <c r="B18" s="64">
        <v>22</v>
      </c>
      <c r="C18" s="10">
        <v>0</v>
      </c>
    </row>
    <row r="19" spans="1:3" ht="13.5">
      <c r="A19" s="2" t="s">
        <v>81</v>
      </c>
      <c r="B19" s="64">
        <v>5187</v>
      </c>
      <c r="C19" s="10">
        <f>SUM(C16:C17)</f>
        <v>100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653</v>
      </c>
      <c r="C22" s="10">
        <f>(B22/$B$26)*100</f>
        <v>12.73649307587283</v>
      </c>
    </row>
    <row r="23" spans="1:3" ht="13.5">
      <c r="A23" s="2" t="s">
        <v>106</v>
      </c>
      <c r="B23" s="64">
        <v>513</v>
      </c>
      <c r="C23" s="10">
        <f>(B23/$B$26)*100</f>
        <v>10.005851375073142</v>
      </c>
    </row>
    <row r="24" spans="1:3" ht="13.5">
      <c r="A24" s="2" t="s">
        <v>84</v>
      </c>
      <c r="B24" s="64">
        <v>3583</v>
      </c>
      <c r="C24" s="10">
        <f>(B24/$B$26)*100</f>
        <v>69.88492295689487</v>
      </c>
    </row>
    <row r="25" spans="1:3" ht="13.5">
      <c r="A25" s="2" t="s">
        <v>85</v>
      </c>
      <c r="B25" s="64">
        <v>378</v>
      </c>
      <c r="C25" s="10">
        <f>(B25/$B$26)*100</f>
        <v>7.372732592159157</v>
      </c>
    </row>
    <row r="26" spans="1:3" ht="13.5">
      <c r="A26" s="2" t="s">
        <v>81</v>
      </c>
      <c r="B26" s="64">
        <v>5127</v>
      </c>
      <c r="C26" s="10">
        <f>(B26/$B$26)*100</f>
        <v>100</v>
      </c>
    </row>
    <row r="27" spans="1:3" ht="13.5">
      <c r="A27" s="5"/>
      <c r="B27" s="62"/>
      <c r="C27" s="12"/>
    </row>
    <row r="28" spans="1:3" ht="13.5">
      <c r="A28" s="1" t="s">
        <v>95</v>
      </c>
      <c r="B28" s="60"/>
      <c r="C28" s="9"/>
    </row>
    <row r="29" spans="1:3" ht="13.5">
      <c r="A29" s="2" t="s">
        <v>96</v>
      </c>
      <c r="B29" s="64">
        <v>6158</v>
      </c>
      <c r="C29" s="10">
        <f>(B29/($B$32-$B$31)*100)</f>
        <v>54.23639246080676</v>
      </c>
    </row>
    <row r="30" spans="1:3" ht="13.5">
      <c r="A30" s="2" t="s">
        <v>97</v>
      </c>
      <c r="B30" s="64">
        <v>5196</v>
      </c>
      <c r="C30" s="10">
        <f>(B30/($B$32-$B$31)*100)</f>
        <v>45.76360753919324</v>
      </c>
    </row>
    <row r="31" spans="1:3" ht="13.5">
      <c r="A31" s="2" t="s">
        <v>82</v>
      </c>
      <c r="B31" s="64">
        <v>10</v>
      </c>
      <c r="C31" s="10">
        <v>0</v>
      </c>
    </row>
    <row r="32" spans="1:3" ht="13.5">
      <c r="A32" s="2" t="s">
        <v>81</v>
      </c>
      <c r="B32" s="64">
        <v>11364</v>
      </c>
      <c r="C32" s="10">
        <f>(C29+C30)</f>
        <v>100</v>
      </c>
    </row>
    <row r="33" spans="1:3" ht="13.5">
      <c r="A33" s="5"/>
      <c r="B33" s="62"/>
      <c r="C33" s="12"/>
    </row>
    <row r="34" spans="1:3" ht="13.5">
      <c r="A34" s="121" t="s">
        <v>48</v>
      </c>
      <c r="B34" s="64"/>
      <c r="C34" s="9"/>
    </row>
    <row r="35" spans="1:3" ht="13.5">
      <c r="A35" s="2" t="s">
        <v>83</v>
      </c>
      <c r="B35" s="64">
        <v>4560</v>
      </c>
      <c r="C35" s="10">
        <f>(B35/($B$40-$B$39)*100)</f>
        <v>40.364698592546695</v>
      </c>
    </row>
    <row r="36" spans="1:3" ht="13.5">
      <c r="A36" s="2" t="s">
        <v>86</v>
      </c>
      <c r="B36" s="64">
        <v>5837</v>
      </c>
      <c r="C36" s="10">
        <f>(B36/($B$40-$B$39)*100)</f>
        <v>51.66858457997699</v>
      </c>
    </row>
    <row r="37" spans="1:3" ht="13.5">
      <c r="A37" s="2" t="s">
        <v>87</v>
      </c>
      <c r="B37" s="64">
        <v>610</v>
      </c>
      <c r="C37" s="10">
        <f>(B37/($B$40-$B$39)*100)</f>
        <v>5.399663627511729</v>
      </c>
    </row>
    <row r="38" spans="1:3" ht="13.5">
      <c r="A38" s="2" t="s">
        <v>88</v>
      </c>
      <c r="B38" s="64">
        <v>290</v>
      </c>
      <c r="C38" s="10">
        <f>(B38/($B$40-$B$39)*100)</f>
        <v>2.5670531999645925</v>
      </c>
    </row>
    <row r="39" spans="1:3" ht="13.5">
      <c r="A39" s="2" t="s">
        <v>82</v>
      </c>
      <c r="B39" s="64">
        <v>67</v>
      </c>
      <c r="C39" s="10">
        <v>0</v>
      </c>
    </row>
    <row r="40" spans="1:3" ht="13.5">
      <c r="A40" s="2" t="s">
        <v>81</v>
      </c>
      <c r="B40" s="64">
        <v>11364</v>
      </c>
      <c r="C40" s="10">
        <f>SUM(C35:C38)</f>
        <v>100</v>
      </c>
    </row>
    <row r="41" spans="1:3" ht="13.5">
      <c r="A41" s="5"/>
      <c r="B41" s="62"/>
      <c r="C41" s="12"/>
    </row>
    <row r="42" spans="1:3" ht="13.5">
      <c r="A42" s="121" t="s">
        <v>50</v>
      </c>
      <c r="B42" s="60"/>
      <c r="C42" s="9"/>
    </row>
    <row r="43" spans="1:3" ht="13.5">
      <c r="A43" s="2" t="s">
        <v>98</v>
      </c>
      <c r="B43" s="62">
        <v>15861</v>
      </c>
      <c r="C43" s="10">
        <f>(B43/$B$48)*100</f>
        <v>92.83038745171486</v>
      </c>
    </row>
    <row r="44" spans="1:3" ht="13.5">
      <c r="A44" s="2" t="s">
        <v>99</v>
      </c>
      <c r="B44" s="62">
        <v>208</v>
      </c>
      <c r="C44" s="10">
        <f>(B44/$B$48)*100</f>
        <v>1.2173709469741307</v>
      </c>
    </row>
    <row r="45" spans="1:3" ht="13.5">
      <c r="A45" s="2" t="s">
        <v>100</v>
      </c>
      <c r="B45" s="62">
        <v>196</v>
      </c>
      <c r="C45" s="10">
        <f>(B45/$B$48)*100</f>
        <v>1.1471380077256232</v>
      </c>
    </row>
    <row r="46" spans="1:3" ht="13.5">
      <c r="A46" s="2" t="s">
        <v>101</v>
      </c>
      <c r="B46" s="62">
        <v>721</v>
      </c>
      <c r="C46" s="10">
        <f>(B46/$B$48)*100</f>
        <v>4.2198290998478285</v>
      </c>
    </row>
    <row r="47" spans="1:3" ht="13.5">
      <c r="A47" s="2" t="s">
        <v>109</v>
      </c>
      <c r="B47" s="62">
        <v>100</v>
      </c>
      <c r="C47" s="10">
        <f>(B47/$B$48)*100</f>
        <v>0.5852744937375629</v>
      </c>
    </row>
    <row r="48" spans="1:3" ht="15" thickBot="1">
      <c r="A48" s="32" t="s">
        <v>81</v>
      </c>
      <c r="B48" s="65">
        <v>17086</v>
      </c>
      <c r="C48" s="34">
        <f>(B48/$B$48)*100</f>
        <v>100</v>
      </c>
    </row>
    <row r="49" spans="1:8" ht="25.5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2.00390625" style="9" customWidth="1"/>
  </cols>
  <sheetData>
    <row r="1" spans="1:4" ht="13.5">
      <c r="A1" s="197" t="s">
        <v>137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138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284</v>
      </c>
      <c r="C5" s="9">
        <v>48.7</v>
      </c>
    </row>
    <row r="6" spans="1:3" ht="13.5">
      <c r="A6" s="3" t="s">
        <v>80</v>
      </c>
      <c r="B6" s="61">
        <v>311</v>
      </c>
      <c r="C6" s="9">
        <v>51.3</v>
      </c>
    </row>
    <row r="7" spans="1:3" ht="13.5">
      <c r="A7" s="2" t="s">
        <v>94</v>
      </c>
      <c r="B7" s="61">
        <v>595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4</v>
      </c>
      <c r="C10" s="10">
        <f>(B10/($B$13-$B$12))*100</f>
        <v>0.6825938566552902</v>
      </c>
    </row>
    <row r="11" spans="1:3" ht="13.5">
      <c r="A11" s="5" t="s">
        <v>91</v>
      </c>
      <c r="B11" s="64">
        <v>582</v>
      </c>
      <c r="C11" s="10">
        <f>(B11/($B$13-$B$12))*100</f>
        <v>99.31740614334471</v>
      </c>
    </row>
    <row r="12" spans="1:3" ht="13.5">
      <c r="A12" s="5" t="s">
        <v>82</v>
      </c>
      <c r="B12" s="64">
        <v>9</v>
      </c>
      <c r="C12" s="10">
        <v>0</v>
      </c>
    </row>
    <row r="13" spans="1:3" ht="13.5">
      <c r="A13" s="2" t="s">
        <v>81</v>
      </c>
      <c r="B13" s="64">
        <f>SUM(B10:B12)</f>
        <v>595</v>
      </c>
      <c r="C13" s="10">
        <f>SUM(C10:C11)</f>
        <v>100</v>
      </c>
    </row>
    <row r="14" ht="13.5">
      <c r="B14" s="64"/>
    </row>
    <row r="15" spans="1:2" ht="13.5">
      <c r="A15" s="1" t="s">
        <v>105</v>
      </c>
      <c r="B15" s="60"/>
    </row>
    <row r="16" spans="1:3" ht="13.5">
      <c r="A16" s="2" t="s">
        <v>92</v>
      </c>
      <c r="B16" s="64">
        <v>128</v>
      </c>
      <c r="C16" s="10">
        <f>(B16/($B$18)*100)</f>
        <v>95.52238805970148</v>
      </c>
    </row>
    <row r="17" spans="1:3" ht="13.5">
      <c r="A17" s="2" t="s">
        <v>93</v>
      </c>
      <c r="B17" s="64">
        <v>6</v>
      </c>
      <c r="C17" s="10">
        <f>(B17/($B$18)*100)</f>
        <v>4.477611940298507</v>
      </c>
    </row>
    <row r="18" spans="1:3" ht="13.5">
      <c r="A18" s="2" t="s">
        <v>81</v>
      </c>
      <c r="B18" s="64">
        <v>134</v>
      </c>
      <c r="C18" s="10">
        <f>(B18/($B$18)*100)</f>
        <v>100</v>
      </c>
    </row>
    <row r="19" spans="1:3" ht="13.5">
      <c r="A19" s="5"/>
      <c r="B19" s="62"/>
      <c r="C19" s="12"/>
    </row>
    <row r="20" spans="1:3" ht="13.5">
      <c r="A20" s="121" t="s">
        <v>49</v>
      </c>
      <c r="B20" s="60"/>
      <c r="C20" s="13"/>
    </row>
    <row r="21" spans="1:3" ht="13.5">
      <c r="A21" s="2" t="s">
        <v>83</v>
      </c>
      <c r="B21" s="64">
        <v>1</v>
      </c>
      <c r="C21" s="10">
        <f>(B21/$B$25)*100</f>
        <v>0.7692307692307693</v>
      </c>
    </row>
    <row r="22" spans="1:3" ht="13.5">
      <c r="A22" s="2" t="s">
        <v>106</v>
      </c>
      <c r="B22" s="64">
        <v>14</v>
      </c>
      <c r="C22" s="10">
        <f>(B22/$B$25)*100</f>
        <v>10.76923076923077</v>
      </c>
    </row>
    <row r="23" spans="1:3" ht="13.5">
      <c r="A23" s="2" t="s">
        <v>84</v>
      </c>
      <c r="B23" s="64">
        <v>100</v>
      </c>
      <c r="C23" s="10">
        <f>(B23/$B$25)*100</f>
        <v>76.92307692307693</v>
      </c>
    </row>
    <row r="24" spans="1:3" ht="13.5">
      <c r="A24" s="2" t="s">
        <v>85</v>
      </c>
      <c r="B24" s="64">
        <v>15</v>
      </c>
      <c r="C24" s="10">
        <f>(B24/$B$25)*100</f>
        <v>11.538461538461538</v>
      </c>
    </row>
    <row r="25" spans="1:3" ht="13.5">
      <c r="A25" s="2" t="s">
        <v>81</v>
      </c>
      <c r="B25" s="64">
        <v>130</v>
      </c>
      <c r="C25" s="10">
        <f>(B25/$B$25)*100</f>
        <v>100</v>
      </c>
    </row>
    <row r="26" spans="1:3" ht="13.5">
      <c r="A26" s="5"/>
      <c r="B26" s="62"/>
      <c r="C26" s="12"/>
    </row>
    <row r="27" spans="1:2" ht="13.5">
      <c r="A27" s="1" t="s">
        <v>95</v>
      </c>
      <c r="B27" s="60"/>
    </row>
    <row r="28" spans="1:3" ht="13.5">
      <c r="A28" s="2" t="s">
        <v>96</v>
      </c>
      <c r="B28" s="64">
        <v>419</v>
      </c>
      <c r="C28" s="10">
        <f>(B28/($B$31-$B$30)*100)</f>
        <v>92.49448123620309</v>
      </c>
    </row>
    <row r="29" spans="1:3" ht="13.5">
      <c r="A29" s="2" t="s">
        <v>97</v>
      </c>
      <c r="B29" s="64">
        <v>34</v>
      </c>
      <c r="C29" s="10">
        <f>(B29/($B$31-$B$30)*100)</f>
        <v>7.505518763796909</v>
      </c>
    </row>
    <row r="30" spans="1:3" ht="13.5">
      <c r="A30" s="2" t="s">
        <v>82</v>
      </c>
      <c r="B30" s="64">
        <v>1</v>
      </c>
      <c r="C30" s="10">
        <v>0</v>
      </c>
    </row>
    <row r="31" spans="1:3" ht="13.5">
      <c r="A31" s="2" t="s">
        <v>81</v>
      </c>
      <c r="B31" s="64">
        <v>454</v>
      </c>
      <c r="C31" s="10">
        <f>(C28+C29)</f>
        <v>100</v>
      </c>
    </row>
    <row r="32" spans="1:3" ht="13.5">
      <c r="A32" s="5"/>
      <c r="B32" s="62"/>
      <c r="C32" s="12"/>
    </row>
    <row r="33" spans="1:2" ht="13.5">
      <c r="A33" s="121" t="s">
        <v>48</v>
      </c>
      <c r="B33" s="64"/>
    </row>
    <row r="34" spans="1:3" ht="13.5">
      <c r="A34" s="2" t="s">
        <v>83</v>
      </c>
      <c r="B34" s="64">
        <v>63</v>
      </c>
      <c r="C34" s="10">
        <f>(B34/($B$39-$B$38)*100)</f>
        <v>14.03118040089087</v>
      </c>
    </row>
    <row r="35" spans="1:3" ht="15.75" customHeight="1">
      <c r="A35" s="2" t="s">
        <v>86</v>
      </c>
      <c r="B35" s="64">
        <v>330</v>
      </c>
      <c r="C35" s="10">
        <f>(B35/($B$39-$B$38)*100)</f>
        <v>73.4966592427617</v>
      </c>
    </row>
    <row r="36" spans="1:3" ht="13.5">
      <c r="A36" s="2" t="s">
        <v>87</v>
      </c>
      <c r="B36" s="64">
        <v>39</v>
      </c>
      <c r="C36" s="10">
        <f>(B36/($B$39-$B$38)*100)</f>
        <v>8.68596881959911</v>
      </c>
    </row>
    <row r="37" spans="1:3" ht="13.5">
      <c r="A37" s="2" t="s">
        <v>88</v>
      </c>
      <c r="B37" s="64">
        <v>17</v>
      </c>
      <c r="C37" s="10">
        <f>(B37/($B$39-$B$38)*100)</f>
        <v>3.78619153674833</v>
      </c>
    </row>
    <row r="38" spans="1:3" ht="13.5">
      <c r="A38" s="2" t="s">
        <v>82</v>
      </c>
      <c r="B38" s="64">
        <v>5</v>
      </c>
      <c r="C38" s="10">
        <v>0</v>
      </c>
    </row>
    <row r="39" spans="1:3" ht="13.5">
      <c r="A39" s="2" t="s">
        <v>81</v>
      </c>
      <c r="B39" s="64">
        <v>454</v>
      </c>
      <c r="C39" s="10">
        <f>SUM(C34:C37)</f>
        <v>100.00000000000001</v>
      </c>
    </row>
    <row r="40" spans="1:3" ht="13.5">
      <c r="A40" s="5"/>
      <c r="B40" s="62"/>
      <c r="C40" s="12"/>
    </row>
    <row r="41" spans="1:2" ht="13.5">
      <c r="A41" s="121" t="s">
        <v>50</v>
      </c>
      <c r="B41" s="60"/>
    </row>
    <row r="42" spans="1:3" ht="13.5">
      <c r="A42" s="2" t="s">
        <v>98</v>
      </c>
      <c r="B42" s="64">
        <v>510</v>
      </c>
      <c r="C42" s="10">
        <f>(B42/$B$46)*100</f>
        <v>85.71428571428571</v>
      </c>
    </row>
    <row r="43" spans="1:8" ht="13.5">
      <c r="A43" s="2" t="s">
        <v>99</v>
      </c>
      <c r="B43" s="64">
        <v>38</v>
      </c>
      <c r="C43" s="10">
        <f>(B43/$B$46)*100</f>
        <v>6.386554621848739</v>
      </c>
      <c r="D43" s="14"/>
      <c r="E43" s="14"/>
      <c r="F43" s="14"/>
      <c r="G43" s="14"/>
      <c r="H43" s="14"/>
    </row>
    <row r="44" spans="1:8" ht="13.5">
      <c r="A44" s="2" t="s">
        <v>100</v>
      </c>
      <c r="B44" s="64">
        <v>6</v>
      </c>
      <c r="C44" s="10">
        <f>(B44/$B$46)*100</f>
        <v>1.0084033613445378</v>
      </c>
      <c r="D44" s="14"/>
      <c r="E44" s="14"/>
      <c r="F44" s="14"/>
      <c r="G44" s="14"/>
      <c r="H44" s="14"/>
    </row>
    <row r="45" spans="1:3" ht="13.5">
      <c r="A45" s="2" t="s">
        <v>101</v>
      </c>
      <c r="B45" s="64">
        <v>41</v>
      </c>
      <c r="C45" s="10">
        <f>(B45/$B$46)*100</f>
        <v>6.890756302521009</v>
      </c>
    </row>
    <row r="46" spans="1:8" ht="15" thickBot="1">
      <c r="A46" s="32" t="s">
        <v>81</v>
      </c>
      <c r="B46" s="65">
        <v>595</v>
      </c>
      <c r="C46" s="34">
        <f>(B46/$B$46)*100</f>
        <v>100</v>
      </c>
      <c r="D46" s="14"/>
      <c r="E46" s="14"/>
      <c r="F46" s="14"/>
      <c r="G46" s="14"/>
      <c r="H46" s="14"/>
    </row>
    <row r="47" spans="1:8" ht="27" customHeight="1">
      <c r="A47" s="199" t="s">
        <v>63</v>
      </c>
      <c r="B47" s="199"/>
      <c r="C47" s="199"/>
      <c r="D47" s="14"/>
      <c r="E47" s="14"/>
      <c r="F47" s="14"/>
      <c r="G47" s="14"/>
      <c r="H47" s="14"/>
    </row>
    <row r="48" spans="1:8" ht="13.5">
      <c r="A48" s="112" t="s">
        <v>56</v>
      </c>
      <c r="B48" s="111"/>
      <c r="C48" s="113"/>
      <c r="D48" s="14"/>
      <c r="E48" s="14"/>
      <c r="F48" s="14"/>
      <c r="G48" s="14"/>
      <c r="H48" s="14"/>
    </row>
    <row r="49" spans="1:8" ht="15" customHeight="1">
      <c r="A49" s="185" t="s">
        <v>57</v>
      </c>
      <c r="B49" s="186"/>
      <c r="C49" s="186"/>
      <c r="D49" s="14"/>
      <c r="E49" s="14"/>
      <c r="F49" s="14"/>
      <c r="G49" s="14"/>
      <c r="H49" s="14"/>
    </row>
    <row r="50" spans="1:3" ht="24" customHeight="1">
      <c r="A50" s="198" t="s">
        <v>51</v>
      </c>
      <c r="B50" s="198"/>
      <c r="C50" s="198"/>
    </row>
    <row r="51" spans="1:3" ht="13.5">
      <c r="A51" s="112" t="s">
        <v>58</v>
      </c>
      <c r="B51" s="193"/>
      <c r="C51" s="113"/>
    </row>
    <row r="52" spans="1:3" ht="13.5">
      <c r="A52" s="112" t="s">
        <v>59</v>
      </c>
      <c r="B52" s="111"/>
      <c r="C52" s="187"/>
    </row>
    <row r="53" spans="1:3" ht="13.5">
      <c r="A53" s="112" t="s">
        <v>60</v>
      </c>
      <c r="B53" s="111"/>
      <c r="C53" s="187"/>
    </row>
    <row r="54" spans="1:3" ht="13.5">
      <c r="A54" s="112" t="s">
        <v>61</v>
      </c>
      <c r="B54" s="111"/>
      <c r="C54" s="187"/>
    </row>
    <row r="55" spans="1:3" ht="13.5">
      <c r="A55" s="112" t="s">
        <v>62</v>
      </c>
      <c r="B55" s="111"/>
      <c r="C55" s="187"/>
    </row>
  </sheetData>
  <mergeCells count="3">
    <mergeCell ref="A1:C1"/>
    <mergeCell ref="A50:C50"/>
    <mergeCell ref="A47:C47"/>
  </mergeCells>
  <printOptions/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64" customWidth="1"/>
    <col min="3" max="3" width="10.8515625" style="9" customWidth="1"/>
  </cols>
  <sheetData>
    <row r="1" spans="1:4" ht="15" customHeight="1">
      <c r="A1" s="197" t="s">
        <v>116</v>
      </c>
      <c r="B1" s="197"/>
      <c r="C1" s="197"/>
      <c r="D1" s="8"/>
    </row>
    <row r="2" spans="1:3" ht="15" thickBot="1">
      <c r="A2" s="16"/>
      <c r="B2" s="59"/>
      <c r="C2" s="17"/>
    </row>
    <row r="3" spans="1:3" ht="15" thickBot="1">
      <c r="A3" s="31" t="s">
        <v>117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38392</v>
      </c>
      <c r="C5" s="9">
        <v>48.7</v>
      </c>
    </row>
    <row r="6" spans="1:3" ht="13.5">
      <c r="A6" s="3" t="s">
        <v>80</v>
      </c>
      <c r="B6" s="61">
        <v>36979</v>
      </c>
      <c r="C6" s="9">
        <v>51.3</v>
      </c>
    </row>
    <row r="7" spans="1:3" ht="13.5">
      <c r="A7" s="2" t="s">
        <v>94</v>
      </c>
      <c r="B7" s="61">
        <v>75371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10302</v>
      </c>
      <c r="C10" s="10">
        <f>(B10/($B$13-$B$12)*100)</f>
        <v>14.40255001467936</v>
      </c>
    </row>
    <row r="11" spans="1:3" ht="13.5">
      <c r="A11" s="5" t="s">
        <v>91</v>
      </c>
      <c r="B11" s="64">
        <v>61227</v>
      </c>
      <c r="C11" s="10">
        <f>(B11/($B$13-$B$12)*100)</f>
        <v>85.59744998532064</v>
      </c>
    </row>
    <row r="12" spans="1:3" ht="13.5">
      <c r="A12" s="2" t="s">
        <v>82</v>
      </c>
      <c r="B12" s="64">
        <v>3842</v>
      </c>
      <c r="C12" s="10">
        <v>0</v>
      </c>
    </row>
    <row r="13" spans="1:3" ht="13.5">
      <c r="A13" s="2" t="s">
        <v>81</v>
      </c>
      <c r="B13" s="64">
        <v>75371</v>
      </c>
      <c r="C13" s="10">
        <f>SUM(C10:C11)</f>
        <v>100</v>
      </c>
    </row>
    <row r="15" spans="1:2" ht="13.5">
      <c r="A15" s="1" t="s">
        <v>105</v>
      </c>
      <c r="B15" s="60"/>
    </row>
    <row r="16" spans="1:3" ht="13.5">
      <c r="A16" s="2" t="s">
        <v>92</v>
      </c>
      <c r="B16" s="64">
        <v>11806</v>
      </c>
      <c r="C16" s="10">
        <f>(B16/($B$19-$B$18)*100)</f>
        <v>62.70448268536223</v>
      </c>
    </row>
    <row r="17" spans="1:3" ht="13.5">
      <c r="A17" s="2" t="s">
        <v>93</v>
      </c>
      <c r="B17" s="64">
        <v>7022</v>
      </c>
      <c r="C17" s="10">
        <f>(B17/($B$19-$B$18)*100)</f>
        <v>37.29551731463777</v>
      </c>
    </row>
    <row r="18" spans="1:3" ht="13.5">
      <c r="A18" s="2" t="s">
        <v>82</v>
      </c>
      <c r="B18" s="64">
        <v>160</v>
      </c>
      <c r="C18" s="10">
        <v>0</v>
      </c>
    </row>
    <row r="19" spans="1:3" ht="13.5">
      <c r="A19" s="2" t="s">
        <v>81</v>
      </c>
      <c r="B19" s="64">
        <v>18988</v>
      </c>
      <c r="C19" s="10">
        <f>SUM(C16:C17)</f>
        <v>100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2" t="s">
        <v>83</v>
      </c>
      <c r="B22" s="64">
        <v>5244</v>
      </c>
      <c r="C22" s="10">
        <f>(B22/$B$26)*100</f>
        <v>28.375087928142417</v>
      </c>
    </row>
    <row r="23" spans="1:3" ht="13.5">
      <c r="A23" s="2" t="s">
        <v>106</v>
      </c>
      <c r="B23" s="64">
        <v>1089</v>
      </c>
      <c r="C23" s="10">
        <f>(B23/$B$26)*100</f>
        <v>5.8925382825604675</v>
      </c>
    </row>
    <row r="24" spans="1:3" ht="13.5">
      <c r="A24" s="2" t="s">
        <v>84</v>
      </c>
      <c r="B24" s="64">
        <v>11403</v>
      </c>
      <c r="C24" s="10">
        <f>(B24/$B$26)*100</f>
        <v>61.701206644662086</v>
      </c>
    </row>
    <row r="25" spans="1:3" ht="13.5">
      <c r="A25" s="2" t="s">
        <v>85</v>
      </c>
      <c r="B25" s="64">
        <v>745</v>
      </c>
      <c r="C25" s="10">
        <f>(B25/$B$26)*100</f>
        <v>4.03116714463503</v>
      </c>
    </row>
    <row r="26" spans="1:3" ht="13.5">
      <c r="A26" s="2" t="s">
        <v>81</v>
      </c>
      <c r="B26" s="64">
        <v>18481</v>
      </c>
      <c r="C26" s="10">
        <f>(B26/$B$26)*100</f>
        <v>100</v>
      </c>
    </row>
    <row r="27" spans="1:3" ht="13.5">
      <c r="A27" s="5"/>
      <c r="B27" s="62"/>
      <c r="C27" s="12"/>
    </row>
    <row r="28" spans="1:2" ht="13.5">
      <c r="A28" s="1" t="s">
        <v>95</v>
      </c>
      <c r="B28" s="60"/>
    </row>
    <row r="29" spans="1:3" ht="13.5">
      <c r="A29" s="2" t="s">
        <v>96</v>
      </c>
      <c r="B29" s="61">
        <v>26581</v>
      </c>
      <c r="C29" s="10">
        <f>(B29/($B$32-$B$31)*100)</f>
        <v>48.93949994476562</v>
      </c>
    </row>
    <row r="30" spans="1:3" ht="13.5">
      <c r="A30" s="2" t="s">
        <v>97</v>
      </c>
      <c r="B30" s="61">
        <v>27733</v>
      </c>
      <c r="C30" s="10">
        <f>(B30/($B$32-$B$31)*100)</f>
        <v>51.06050005523438</v>
      </c>
    </row>
    <row r="31" spans="1:3" ht="13.5">
      <c r="A31" s="2" t="s">
        <v>82</v>
      </c>
      <c r="B31" s="61">
        <v>108</v>
      </c>
      <c r="C31" s="10">
        <v>0</v>
      </c>
    </row>
    <row r="32" spans="1:3" ht="13.5">
      <c r="A32" s="2" t="s">
        <v>81</v>
      </c>
      <c r="B32" s="61">
        <v>54422</v>
      </c>
      <c r="C32" s="10">
        <f>(C29+C30)</f>
        <v>100</v>
      </c>
    </row>
    <row r="33" spans="1:3" ht="13.5">
      <c r="A33" s="5"/>
      <c r="B33" s="62"/>
      <c r="C33" s="12"/>
    </row>
    <row r="34" ht="13.5">
      <c r="A34" s="121" t="s">
        <v>48</v>
      </c>
    </row>
    <row r="35" spans="1:3" ht="15.75" customHeight="1">
      <c r="A35" s="2" t="s">
        <v>83</v>
      </c>
      <c r="B35" s="64">
        <v>26830</v>
      </c>
      <c r="C35" s="10">
        <f>(B35/($B$40-$B$39)*100)</f>
        <v>50.51018487141835</v>
      </c>
    </row>
    <row r="36" spans="1:3" ht="13.5">
      <c r="A36" s="2" t="s">
        <v>86</v>
      </c>
      <c r="B36" s="64">
        <v>23754</v>
      </c>
      <c r="C36" s="10">
        <f>(B36/($B$40-$B$39)*100)</f>
        <v>44.71930419066983</v>
      </c>
    </row>
    <row r="37" spans="1:3" ht="13.5">
      <c r="A37" s="2" t="s">
        <v>87</v>
      </c>
      <c r="B37" s="64">
        <v>1412</v>
      </c>
      <c r="C37" s="10">
        <f>(B37/($B$40-$B$39)*100)</f>
        <v>2.6582326141797505</v>
      </c>
    </row>
    <row r="38" spans="1:3" ht="13.5">
      <c r="A38" s="2" t="s">
        <v>88</v>
      </c>
      <c r="B38" s="64">
        <v>1122</v>
      </c>
      <c r="C38" s="10">
        <f>(B38/($B$40-$B$39)*100)</f>
        <v>2.112278323732068</v>
      </c>
    </row>
    <row r="39" spans="1:3" ht="13.5">
      <c r="A39" s="2" t="s">
        <v>82</v>
      </c>
      <c r="B39" s="64">
        <v>1304</v>
      </c>
      <c r="C39" s="10">
        <v>0</v>
      </c>
    </row>
    <row r="40" spans="1:3" ht="13.5">
      <c r="A40" s="2" t="s">
        <v>81</v>
      </c>
      <c r="B40" s="64">
        <v>54422</v>
      </c>
      <c r="C40" s="10">
        <f>SUM(C35:C38)</f>
        <v>100.00000000000001</v>
      </c>
    </row>
    <row r="41" spans="1:3" ht="13.5">
      <c r="A41" s="5"/>
      <c r="B41" s="62"/>
      <c r="C41" s="12"/>
    </row>
    <row r="42" spans="1:2" ht="13.5">
      <c r="A42" s="121" t="s">
        <v>50</v>
      </c>
      <c r="B42" s="60"/>
    </row>
    <row r="43" spans="1:8" ht="13.5">
      <c r="A43" s="2" t="s">
        <v>98</v>
      </c>
      <c r="B43" s="64">
        <v>66214</v>
      </c>
      <c r="C43" s="10">
        <f>(B43/$B$48)*100</f>
        <v>87.8507648830452</v>
      </c>
      <c r="D43" s="14"/>
      <c r="E43" s="14"/>
      <c r="F43" s="14"/>
      <c r="G43" s="14"/>
      <c r="H43" s="14"/>
    </row>
    <row r="44" spans="1:8" ht="15" customHeight="1">
      <c r="A44" s="2" t="s">
        <v>99</v>
      </c>
      <c r="B44" s="64">
        <v>3016</v>
      </c>
      <c r="C44" s="10">
        <f>(B44/$B$48)*100</f>
        <v>4.001539053482109</v>
      </c>
      <c r="D44" s="14"/>
      <c r="E44" s="14"/>
      <c r="F44" s="14"/>
      <c r="G44" s="14"/>
      <c r="H44" s="14"/>
    </row>
    <row r="45" spans="1:3" ht="13.5">
      <c r="A45" s="2" t="s">
        <v>100</v>
      </c>
      <c r="B45" s="64">
        <v>1547</v>
      </c>
      <c r="C45" s="10">
        <f>(B45/$B$48)*100</f>
        <v>2.0525135662257368</v>
      </c>
    </row>
    <row r="46" spans="1:8" ht="13.5">
      <c r="A46" s="2" t="s">
        <v>101</v>
      </c>
      <c r="B46" s="64">
        <v>3742</v>
      </c>
      <c r="C46" s="10">
        <f>(B46/$B$48)*100</f>
        <v>4.96477425004312</v>
      </c>
      <c r="D46" s="14"/>
      <c r="E46" s="14"/>
      <c r="F46" s="14"/>
      <c r="G46" s="14"/>
      <c r="H46" s="14"/>
    </row>
    <row r="47" spans="1:8" ht="13.5">
      <c r="A47" s="2" t="s">
        <v>109</v>
      </c>
      <c r="B47" s="64">
        <v>852</v>
      </c>
      <c r="C47" s="10">
        <f>(B47/$B$48)*100</f>
        <v>1.1304082472038317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65">
        <v>75371</v>
      </c>
      <c r="C48" s="34">
        <f>(B48/$B$48)*100</f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3" ht="15" customHeight="1">
      <c r="A51" s="185" t="s">
        <v>57</v>
      </c>
      <c r="B51" s="186"/>
      <c r="C51" s="186"/>
    </row>
    <row r="52" spans="1:3" ht="23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V57"/>
  <sheetViews>
    <sheetView zoomScaleSheetLayoutView="100" workbookViewId="0" topLeftCell="A1">
      <selection activeCell="A1" sqref="A1:C1"/>
    </sheetView>
  </sheetViews>
  <sheetFormatPr defaultColWidth="19.28125" defaultRowHeight="15"/>
  <cols>
    <col min="1" max="1" width="24.421875" style="0" customWidth="1"/>
    <col min="2" max="2" width="19.28125" style="0" customWidth="1"/>
    <col min="3" max="3" width="19.28125" style="18" customWidth="1"/>
    <col min="4" max="4" width="6.8515625" style="0" customWidth="1"/>
  </cols>
  <sheetData>
    <row r="1" spans="1:3" ht="15" customHeight="1">
      <c r="A1" s="200" t="str">
        <f>CONCATENATE("Indicadores básicos de la agrupación ",$A$3,","," ",2005)</f>
        <v>Indicadores básicos de la agrupación tarasco,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27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50079</v>
      </c>
      <c r="C5" s="118">
        <f>(B5/$B$7)*100</f>
        <v>47.443063397627796</v>
      </c>
    </row>
    <row r="6" spans="1:3" ht="13.5">
      <c r="A6" s="127" t="s">
        <v>80</v>
      </c>
      <c r="B6" s="126">
        <v>55477</v>
      </c>
      <c r="C6" s="118">
        <f>(B6/$B$7)*100</f>
        <v>52.5569366023722</v>
      </c>
    </row>
    <row r="7" spans="1:3" ht="13.5">
      <c r="A7" s="114" t="s">
        <v>94</v>
      </c>
      <c r="B7" s="126">
        <v>105556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256" ht="13.5">
      <c r="A10" s="189" t="s">
        <v>90</v>
      </c>
      <c r="B10" s="50">
        <v>5774</v>
      </c>
      <c r="C10" s="134">
        <f>B10/($B$13-$B$12)*100</f>
        <v>5.641922592118505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6" ht="13.5">
      <c r="A11" s="114" t="s">
        <v>91</v>
      </c>
      <c r="B11" s="50">
        <v>96567</v>
      </c>
      <c r="C11" s="134">
        <f>B11/($B$13-$B$12)*100</f>
        <v>94.3580774078815</v>
      </c>
      <c r="F11" s="50"/>
    </row>
    <row r="12" spans="1:6" ht="13.5">
      <c r="A12" s="114" t="s">
        <v>82</v>
      </c>
      <c r="B12" s="50">
        <v>3215</v>
      </c>
      <c r="C12" s="10">
        <v>0</v>
      </c>
      <c r="E12" s="2"/>
      <c r="F12" s="50"/>
    </row>
    <row r="13" spans="1:3" ht="13.5">
      <c r="A13" s="114" t="s">
        <v>81</v>
      </c>
      <c r="B13" s="50">
        <v>105556</v>
      </c>
      <c r="C13" s="134">
        <f>SUM(C10:C11)</f>
        <v>100</v>
      </c>
    </row>
    <row r="14" spans="1:4" ht="13.5">
      <c r="A14" s="114"/>
      <c r="B14" s="50"/>
      <c r="C14" s="122"/>
      <c r="D14" s="50"/>
    </row>
    <row r="15" spans="1:3" ht="13.5">
      <c r="A15" s="121" t="s">
        <v>105</v>
      </c>
      <c r="B15" s="120"/>
      <c r="C15" s="122"/>
    </row>
    <row r="16" spans="1:3" ht="13.5">
      <c r="A16" s="2" t="s">
        <v>21</v>
      </c>
      <c r="B16" s="50">
        <v>18609</v>
      </c>
      <c r="C16" s="134">
        <f>B16/($B$19-$B$18)*100</f>
        <v>89.77711308375144</v>
      </c>
    </row>
    <row r="17" spans="1:3" ht="13.5">
      <c r="A17" s="2" t="s">
        <v>93</v>
      </c>
      <c r="B17" s="50">
        <v>2119</v>
      </c>
      <c r="C17" s="134">
        <f>B17/($B$19-$B$18)*100</f>
        <v>10.222886916248552</v>
      </c>
    </row>
    <row r="18" spans="1:3" ht="13.5">
      <c r="A18" s="2" t="s">
        <v>82</v>
      </c>
      <c r="B18" s="50">
        <v>129</v>
      </c>
      <c r="C18" s="10">
        <v>0</v>
      </c>
    </row>
    <row r="19" spans="1:3" ht="13.5">
      <c r="A19" s="2" t="s">
        <v>81</v>
      </c>
      <c r="B19" s="50">
        <v>20857</v>
      </c>
      <c r="C19" s="134">
        <f>SUM(C16:C17)</f>
        <v>100</v>
      </c>
    </row>
    <row r="20" spans="1:3" ht="13.5">
      <c r="A20" s="121"/>
      <c r="B20" s="120"/>
      <c r="C20" s="122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672</v>
      </c>
      <c r="C22" s="134">
        <f>B22/($B$26)*100</f>
        <v>3.2777290020485808</v>
      </c>
    </row>
    <row r="23" spans="1:3" ht="13.5">
      <c r="A23" s="2" t="s">
        <v>106</v>
      </c>
      <c r="B23" s="50">
        <v>1431</v>
      </c>
      <c r="C23" s="134">
        <f>B23/($B$26)*100</f>
        <v>6.97980684811238</v>
      </c>
    </row>
    <row r="24" spans="1:3" ht="13.5">
      <c r="A24" s="2" t="s">
        <v>84</v>
      </c>
      <c r="B24" s="50">
        <v>15504</v>
      </c>
      <c r="C24" s="134">
        <f>B24/($B$26)*100</f>
        <v>75.62189054726367</v>
      </c>
    </row>
    <row r="25" spans="1:3" ht="13.5">
      <c r="A25" s="2" t="s">
        <v>85</v>
      </c>
      <c r="B25" s="50">
        <v>2895</v>
      </c>
      <c r="C25" s="134">
        <f>B25/($B$26)*100</f>
        <v>14.120573602575359</v>
      </c>
    </row>
    <row r="26" spans="1:5" ht="13.5">
      <c r="A26" s="2" t="s">
        <v>81</v>
      </c>
      <c r="B26" s="50">
        <v>20502</v>
      </c>
      <c r="C26" s="134">
        <f>B26/($B$26)*100</f>
        <v>100</v>
      </c>
      <c r="D26" s="2"/>
      <c r="E26" s="53"/>
    </row>
    <row r="27" spans="1:5" ht="13.5">
      <c r="A27" s="2"/>
      <c r="B27" s="50"/>
      <c r="C27" s="118"/>
      <c r="D27" s="2"/>
      <c r="E27" s="53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58725</v>
      </c>
      <c r="C29" s="118">
        <f>(B29/(B32-B31)*100)</f>
        <v>70.72404075438978</v>
      </c>
    </row>
    <row r="30" spans="1:3" ht="13.5">
      <c r="A30" s="114" t="s">
        <v>97</v>
      </c>
      <c r="B30" s="50">
        <v>24309</v>
      </c>
      <c r="C30" s="118">
        <f>(B30/(B32-B31)*100)</f>
        <v>29.275959245610235</v>
      </c>
    </row>
    <row r="31" spans="1:3" ht="13.5">
      <c r="A31" s="114" t="s">
        <v>20</v>
      </c>
      <c r="B31" s="50">
        <v>115</v>
      </c>
      <c r="C31" s="10">
        <v>0</v>
      </c>
    </row>
    <row r="32" spans="1:3" ht="13.5">
      <c r="A32" s="114" t="s">
        <v>81</v>
      </c>
      <c r="B32" s="50">
        <v>83149</v>
      </c>
      <c r="C32" s="118">
        <f>SUM(C29:C30)</f>
        <v>100.00000000000001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22468</v>
      </c>
      <c r="C35" s="118">
        <f>(B35/($B$40-$B$39))*100</f>
        <v>27.627420842299415</v>
      </c>
    </row>
    <row r="36" spans="1:3" ht="13.5">
      <c r="A36" s="114" t="s">
        <v>86</v>
      </c>
      <c r="B36" s="53">
        <v>49777</v>
      </c>
      <c r="C36" s="118">
        <f>(B36/($B$40-$B$39))*100</f>
        <v>61.20750076852136</v>
      </c>
    </row>
    <row r="37" spans="1:3" ht="13.5">
      <c r="A37" s="114" t="s">
        <v>87</v>
      </c>
      <c r="B37" s="53">
        <v>5330</v>
      </c>
      <c r="C37" s="118">
        <f>(B37/($B$40-$B$39))*100</f>
        <v>6.553950199815555</v>
      </c>
    </row>
    <row r="38" spans="1:3" ht="13.5">
      <c r="A38" s="114" t="s">
        <v>88</v>
      </c>
      <c r="B38" s="53">
        <v>3750</v>
      </c>
      <c r="C38" s="118">
        <f>(B38/($B$40-$B$39))*100</f>
        <v>4.611128189363664</v>
      </c>
    </row>
    <row r="39" spans="1:3" ht="13.5">
      <c r="A39" s="127" t="s">
        <v>82</v>
      </c>
      <c r="B39" s="53">
        <v>1824</v>
      </c>
      <c r="C39" s="10">
        <v>0</v>
      </c>
    </row>
    <row r="40" spans="1:3" ht="13.5">
      <c r="A40" s="114" t="s">
        <v>81</v>
      </c>
      <c r="B40" s="53">
        <v>83149</v>
      </c>
      <c r="C40" s="118">
        <f>(B39/$B$39)*100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35"/>
    </row>
    <row r="43" spans="1:3" ht="13.5">
      <c r="A43" s="114" t="s">
        <v>98</v>
      </c>
      <c r="B43" s="119">
        <v>34550</v>
      </c>
      <c r="C43" s="118">
        <f aca="true" t="shared" si="0" ref="C43:C48">B43/$B$48*100</f>
        <v>32.731441130774186</v>
      </c>
    </row>
    <row r="44" spans="1:3" ht="13.5">
      <c r="A44" s="114" t="s">
        <v>99</v>
      </c>
      <c r="B44" s="119">
        <v>57773</v>
      </c>
      <c r="C44" s="118">
        <f t="shared" si="0"/>
        <v>54.73208533858804</v>
      </c>
    </row>
    <row r="45" spans="1:3" ht="13.5">
      <c r="A45" s="114" t="s">
        <v>100</v>
      </c>
      <c r="B45" s="119">
        <v>3947</v>
      </c>
      <c r="C45" s="118">
        <f t="shared" si="0"/>
        <v>3.7392474136951</v>
      </c>
    </row>
    <row r="46" spans="1:3" ht="13.5">
      <c r="A46" s="114" t="s">
        <v>101</v>
      </c>
      <c r="B46" s="119">
        <v>5614</v>
      </c>
      <c r="C46" s="118">
        <f t="shared" si="0"/>
        <v>5.318503922088749</v>
      </c>
    </row>
    <row r="47" spans="1:3" ht="13.5">
      <c r="A47" s="114" t="s">
        <v>109</v>
      </c>
      <c r="B47" s="119">
        <v>3672</v>
      </c>
      <c r="C47" s="118">
        <f t="shared" si="0"/>
        <v>3.4787221948539164</v>
      </c>
    </row>
    <row r="48" spans="1:3" ht="15" thickBot="1">
      <c r="A48" s="117" t="s">
        <v>81</v>
      </c>
      <c r="B48" s="116">
        <v>105556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s="190" customFormat="1" ht="13.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horizontalDpi="600" verticalDpi="600" orientation="portrait" scale="8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</cols>
  <sheetData>
    <row r="1" spans="1:3" ht="15" customHeight="1">
      <c r="A1" s="200" t="str">
        <f>CONCATENATE("Indicadores básicos de la agrupación ",$A$3,","," ",2005)</f>
        <v>Indicadores básicos de la agrupación Teko,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28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48</v>
      </c>
      <c r="C5" s="118">
        <f>(B5/$B$7)*100</f>
        <v>78.68852459016394</v>
      </c>
    </row>
    <row r="6" spans="1:3" ht="13.5">
      <c r="A6" s="127" t="s">
        <v>80</v>
      </c>
      <c r="B6" s="126">
        <v>13</v>
      </c>
      <c r="C6" s="118">
        <f>(B6/$B$7)*100</f>
        <v>21.311475409836063</v>
      </c>
    </row>
    <row r="7" spans="1:3" ht="13.5">
      <c r="A7" s="114" t="s">
        <v>94</v>
      </c>
      <c r="B7" s="126">
        <v>61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138">
        <v>59</v>
      </c>
      <c r="C10" s="118">
        <f>(B10/($B$12-$B$11)*100)</f>
        <v>100</v>
      </c>
      <c r="D10" s="50"/>
      <c r="E10" s="2"/>
      <c r="F10" s="50"/>
    </row>
    <row r="11" spans="1:6" ht="13.5">
      <c r="A11" s="114" t="s">
        <v>82</v>
      </c>
      <c r="B11" s="138">
        <v>2</v>
      </c>
      <c r="C11" s="10">
        <v>0</v>
      </c>
      <c r="D11" s="50"/>
      <c r="E11" s="2"/>
      <c r="F11" s="50"/>
    </row>
    <row r="12" spans="1:6" ht="13.5">
      <c r="A12" s="114" t="s">
        <v>81</v>
      </c>
      <c r="B12" s="138">
        <f>SUM(B10:B11)</f>
        <v>61</v>
      </c>
      <c r="C12" s="118">
        <f>SUM(C10:C10)</f>
        <v>100</v>
      </c>
      <c r="D12" s="50"/>
      <c r="E12" s="2"/>
      <c r="F12" s="50"/>
    </row>
    <row r="13" spans="1:3" ht="13.5">
      <c r="A13" s="114"/>
      <c r="B13" s="120"/>
      <c r="C13" s="122"/>
    </row>
    <row r="14" spans="1:3" ht="13.5">
      <c r="A14" s="121" t="s">
        <v>105</v>
      </c>
      <c r="B14" s="120"/>
      <c r="C14" s="122"/>
    </row>
    <row r="15" spans="1:3" ht="13.5">
      <c r="A15" s="114" t="s">
        <v>76</v>
      </c>
      <c r="B15" s="50">
        <v>1</v>
      </c>
      <c r="C15" s="118">
        <f>B15/$B$16*100</f>
        <v>100</v>
      </c>
    </row>
    <row r="16" spans="1:3" ht="13.5">
      <c r="A16" s="114" t="s">
        <v>81</v>
      </c>
      <c r="B16" s="50">
        <v>1</v>
      </c>
      <c r="C16" s="118">
        <f>B16/$B$16*100</f>
        <v>100</v>
      </c>
    </row>
    <row r="17" spans="1:3" ht="13.5">
      <c r="A17" s="114"/>
      <c r="B17" s="138"/>
      <c r="C17" s="118"/>
    </row>
    <row r="18" spans="1:3" ht="13.5">
      <c r="A18" s="121" t="s">
        <v>49</v>
      </c>
      <c r="B18" s="120"/>
      <c r="C18" s="123"/>
    </row>
    <row r="19" spans="1:3" ht="13.5">
      <c r="A19" s="114" t="s">
        <v>85</v>
      </c>
      <c r="B19" s="196">
        <v>1</v>
      </c>
      <c r="C19" s="118">
        <v>100</v>
      </c>
    </row>
    <row r="20" spans="1:3" ht="13.5">
      <c r="A20" s="114" t="s">
        <v>81</v>
      </c>
      <c r="B20" s="120">
        <v>1</v>
      </c>
      <c r="C20" s="118">
        <f>(B20/$B$20)*100</f>
        <v>100</v>
      </c>
    </row>
    <row r="21" spans="1:3" ht="13.5">
      <c r="A21" s="114"/>
      <c r="C21" s="122"/>
    </row>
    <row r="22" spans="1:3" ht="13.5">
      <c r="A22" s="121" t="s">
        <v>95</v>
      </c>
      <c r="B22" s="120"/>
      <c r="C22" s="122"/>
    </row>
    <row r="23" spans="1:3" ht="13.5">
      <c r="A23" s="114" t="s">
        <v>96</v>
      </c>
      <c r="B23" s="50">
        <v>55</v>
      </c>
      <c r="C23" s="118">
        <f>(B23/($B$25)*100)</f>
        <v>91.66666666666666</v>
      </c>
    </row>
    <row r="24" spans="1:3" ht="13.5">
      <c r="A24" s="114" t="s">
        <v>97</v>
      </c>
      <c r="B24" s="50">
        <v>5</v>
      </c>
      <c r="C24" s="118">
        <f>(B24/($B$25)*100)</f>
        <v>8.333333333333332</v>
      </c>
    </row>
    <row r="25" spans="1:3" ht="13.5">
      <c r="A25" s="114" t="s">
        <v>81</v>
      </c>
      <c r="B25" s="50">
        <v>60</v>
      </c>
      <c r="C25" s="118">
        <f>(B25/($B$25)*100)</f>
        <v>100</v>
      </c>
    </row>
    <row r="26" spans="1:3" ht="13.5">
      <c r="A26" s="114"/>
      <c r="B26" s="138"/>
      <c r="C26" s="118"/>
    </row>
    <row r="27" spans="1:3" ht="13.5">
      <c r="A27" s="121" t="s">
        <v>48</v>
      </c>
      <c r="B27" s="120"/>
      <c r="C27" s="122"/>
    </row>
    <row r="28" spans="1:3" ht="13.5">
      <c r="A28" s="114" t="s">
        <v>83</v>
      </c>
      <c r="B28" s="53">
        <v>7</v>
      </c>
      <c r="C28" s="118">
        <f>(B28/($B$32)*100)</f>
        <v>11.666666666666666</v>
      </c>
    </row>
    <row r="29" spans="1:3" ht="13.5">
      <c r="A29" s="114" t="s">
        <v>86</v>
      </c>
      <c r="B29" s="53">
        <v>42</v>
      </c>
      <c r="C29" s="118">
        <f>(B29/($B$32)*100)</f>
        <v>70</v>
      </c>
    </row>
    <row r="30" spans="1:3" ht="13.5">
      <c r="A30" s="114" t="s">
        <v>87</v>
      </c>
      <c r="B30" s="53">
        <v>5</v>
      </c>
      <c r="C30" s="118">
        <f>(B30/($B$32)*100)</f>
        <v>8.333333333333332</v>
      </c>
    </row>
    <row r="31" spans="1:3" ht="13.5">
      <c r="A31" s="114" t="s">
        <v>88</v>
      </c>
      <c r="B31" s="53">
        <v>6</v>
      </c>
      <c r="C31" s="118">
        <f>(B31/($B$32)*100)</f>
        <v>10</v>
      </c>
    </row>
    <row r="32" spans="1:3" ht="13.5">
      <c r="A32" s="114" t="s">
        <v>81</v>
      </c>
      <c r="B32" s="53">
        <v>60</v>
      </c>
      <c r="C32" s="118">
        <f>(B32/($B$32)*100)</f>
        <v>100</v>
      </c>
    </row>
    <row r="33" spans="1:3" ht="13.5">
      <c r="A33" s="114"/>
      <c r="B33" s="120"/>
      <c r="C33" s="122"/>
    </row>
    <row r="34" spans="1:3" ht="13.5">
      <c r="A34" s="121" t="s">
        <v>50</v>
      </c>
      <c r="B34" s="120"/>
      <c r="C34" s="122"/>
    </row>
    <row r="35" spans="1:3" ht="13.5">
      <c r="A35" s="114" t="s">
        <v>98</v>
      </c>
      <c r="B35" s="50">
        <v>51</v>
      </c>
      <c r="C35" s="118">
        <f aca="true" t="shared" si="0" ref="C35:C40">(B35/$B$40)*100</f>
        <v>83.60655737704919</v>
      </c>
    </row>
    <row r="36" spans="1:3" ht="13.5">
      <c r="A36" s="114" t="s">
        <v>99</v>
      </c>
      <c r="B36" s="50">
        <v>1</v>
      </c>
      <c r="C36" s="118">
        <f t="shared" si="0"/>
        <v>1.639344262295082</v>
      </c>
    </row>
    <row r="37" spans="1:3" ht="13.5">
      <c r="A37" s="114" t="s">
        <v>100</v>
      </c>
      <c r="B37" s="50">
        <v>1</v>
      </c>
      <c r="C37" s="118">
        <f t="shared" si="0"/>
        <v>1.639344262295082</v>
      </c>
    </row>
    <row r="38" spans="1:3" ht="13.5">
      <c r="A38" s="114" t="s">
        <v>101</v>
      </c>
      <c r="B38" s="50">
        <v>6</v>
      </c>
      <c r="C38" s="118">
        <f t="shared" si="0"/>
        <v>9.836065573770492</v>
      </c>
    </row>
    <row r="39" spans="1:3" ht="13.5">
      <c r="A39" s="114" t="s">
        <v>109</v>
      </c>
      <c r="B39" s="50">
        <v>2</v>
      </c>
      <c r="C39" s="118">
        <f t="shared" si="0"/>
        <v>3.278688524590164</v>
      </c>
    </row>
    <row r="40" spans="1:3" ht="15" thickBot="1">
      <c r="A40" s="117" t="s">
        <v>81</v>
      </c>
      <c r="B40" s="116">
        <v>61</v>
      </c>
      <c r="C40" s="115">
        <f t="shared" si="0"/>
        <v>100</v>
      </c>
    </row>
    <row r="41" spans="1:3" ht="27" customHeight="1">
      <c r="A41" s="199" t="s">
        <v>63</v>
      </c>
      <c r="B41" s="199"/>
      <c r="C41" s="199"/>
    </row>
    <row r="42" spans="1:3" ht="13.5">
      <c r="A42" s="112" t="s">
        <v>56</v>
      </c>
      <c r="B42" s="111"/>
      <c r="C42" s="113"/>
    </row>
    <row r="43" spans="1:3" ht="13.5">
      <c r="A43" s="185" t="s">
        <v>57</v>
      </c>
      <c r="B43" s="186"/>
      <c r="C43" s="186"/>
    </row>
    <row r="44" spans="1:3" ht="27" customHeight="1">
      <c r="A44" s="198" t="s">
        <v>51</v>
      </c>
      <c r="B44" s="198"/>
      <c r="C44" s="198"/>
    </row>
    <row r="45" spans="1:3" ht="15" customHeight="1">
      <c r="A45" s="112" t="s">
        <v>58</v>
      </c>
      <c r="B45" s="193"/>
      <c r="C45" s="113"/>
    </row>
    <row r="46" spans="1:3" ht="13.5">
      <c r="A46" s="112" t="s">
        <v>59</v>
      </c>
      <c r="B46" s="111"/>
      <c r="C46" s="187"/>
    </row>
    <row r="47" spans="1:3" ht="13.5">
      <c r="A47" s="112" t="s">
        <v>60</v>
      </c>
      <c r="B47" s="111"/>
      <c r="C47" s="187"/>
    </row>
    <row r="48" spans="1:3" ht="13.5">
      <c r="A48" s="112" t="s">
        <v>61</v>
      </c>
      <c r="B48" s="111"/>
      <c r="C48" s="187"/>
    </row>
    <row r="49" spans="1:3" ht="13.5">
      <c r="A49" s="112" t="s">
        <v>62</v>
      </c>
      <c r="B49" s="111"/>
      <c r="C49" s="187"/>
    </row>
  </sheetData>
  <mergeCells count="3">
    <mergeCell ref="A1:C1"/>
    <mergeCell ref="A44:C44"/>
    <mergeCell ref="A41:C41"/>
  </mergeCells>
  <printOptions/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3.28125" style="18" customWidth="1"/>
  </cols>
  <sheetData>
    <row r="1" spans="1:3" ht="15" customHeight="1">
      <c r="A1" s="200" t="s">
        <v>65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29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3985</v>
      </c>
      <c r="C5" s="118">
        <f>(B5/$B$7)*100</f>
        <v>47.890878500180264</v>
      </c>
    </row>
    <row r="6" spans="1:3" ht="13.5">
      <c r="A6" s="127" t="s">
        <v>80</v>
      </c>
      <c r="B6" s="126">
        <v>4336</v>
      </c>
      <c r="C6" s="118">
        <f>(B6/$B$7)*100</f>
        <v>52.109121499819736</v>
      </c>
    </row>
    <row r="7" spans="1:3" ht="13.5">
      <c r="A7" s="114" t="s">
        <v>94</v>
      </c>
      <c r="B7" s="126">
        <v>8321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256" ht="13.5">
      <c r="A10" s="6" t="s">
        <v>90</v>
      </c>
      <c r="B10" s="50">
        <v>380</v>
      </c>
      <c r="C10" s="134">
        <f>B10/($B$13-$B$12)*100</f>
        <v>4.642638973732438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6" ht="13.5">
      <c r="A11" s="114" t="s">
        <v>91</v>
      </c>
      <c r="B11" s="50">
        <v>7805</v>
      </c>
      <c r="C11" s="134">
        <f>B11/($B$13-$B$12)*100</f>
        <v>95.35736102626757</v>
      </c>
      <c r="F11" s="50"/>
    </row>
    <row r="12" spans="1:6" ht="13.5">
      <c r="A12" s="114" t="s">
        <v>82</v>
      </c>
      <c r="B12" s="50">
        <v>136</v>
      </c>
      <c r="C12" s="10">
        <v>0</v>
      </c>
      <c r="E12" s="2"/>
      <c r="F12" s="50"/>
    </row>
    <row r="13" spans="1:3" ht="13.5">
      <c r="A13" s="114" t="s">
        <v>81</v>
      </c>
      <c r="B13" s="50">
        <v>8321</v>
      </c>
      <c r="C13" s="134">
        <f>SUM(C10:C11)</f>
        <v>100</v>
      </c>
    </row>
    <row r="14" spans="1:4" ht="13.5">
      <c r="A14" s="114"/>
      <c r="B14" s="50"/>
      <c r="C14" s="122"/>
      <c r="D14" s="50"/>
    </row>
    <row r="15" spans="1:3" ht="13.5">
      <c r="A15" s="121" t="s">
        <v>105</v>
      </c>
      <c r="B15" s="120"/>
      <c r="C15" s="122"/>
    </row>
    <row r="16" spans="1:3" ht="13.5">
      <c r="A16" s="2" t="s">
        <v>21</v>
      </c>
      <c r="B16" s="50">
        <v>1158</v>
      </c>
      <c r="C16" s="134">
        <f>B16/($B$19-$B$18)*100</f>
        <v>97.47474747474747</v>
      </c>
    </row>
    <row r="17" spans="1:3" ht="13.5">
      <c r="A17" s="2" t="s">
        <v>93</v>
      </c>
      <c r="B17" s="50">
        <v>30</v>
      </c>
      <c r="C17" s="134">
        <f>B17/($B$19-$B$18)*100</f>
        <v>2.525252525252525</v>
      </c>
    </row>
    <row r="18" spans="1:3" ht="13.5">
      <c r="A18" s="2" t="s">
        <v>82</v>
      </c>
      <c r="B18" s="50">
        <v>2</v>
      </c>
      <c r="C18" s="10">
        <v>0</v>
      </c>
    </row>
    <row r="19" spans="1:3" ht="13.5">
      <c r="A19" s="2" t="s">
        <v>81</v>
      </c>
      <c r="B19" s="50">
        <v>1190</v>
      </c>
      <c r="C19" s="134">
        <f>SUM(C16:C17)</f>
        <v>100</v>
      </c>
    </row>
    <row r="20" spans="1:3" ht="13.5">
      <c r="A20" s="121"/>
      <c r="B20" s="120"/>
      <c r="C20" s="122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7</v>
      </c>
      <c r="C22" s="134">
        <f>B22/($B$26)*100</f>
        <v>0.5947323704333051</v>
      </c>
    </row>
    <row r="23" spans="1:3" ht="13.5">
      <c r="A23" s="2" t="s">
        <v>106</v>
      </c>
      <c r="B23" s="50">
        <v>99</v>
      </c>
      <c r="C23" s="134">
        <f>B23/($B$26)*100</f>
        <v>8.411214953271028</v>
      </c>
    </row>
    <row r="24" spans="1:3" ht="13.5">
      <c r="A24" s="2" t="s">
        <v>84</v>
      </c>
      <c r="B24" s="50">
        <v>831</v>
      </c>
      <c r="C24" s="134">
        <f>B24/($B$26)*100</f>
        <v>70.60322854715379</v>
      </c>
    </row>
    <row r="25" spans="1:3" ht="13.5">
      <c r="A25" s="2" t="s">
        <v>85</v>
      </c>
      <c r="B25" s="50">
        <v>240</v>
      </c>
      <c r="C25" s="134">
        <f>B25/($B$26)*100</f>
        <v>20.390824129141887</v>
      </c>
    </row>
    <row r="26" spans="1:5" ht="13.5">
      <c r="A26" s="2" t="s">
        <v>81</v>
      </c>
      <c r="B26" s="50">
        <v>1177</v>
      </c>
      <c r="C26" s="134">
        <f>B26/($B$26)*100</f>
        <v>100</v>
      </c>
      <c r="D26" s="2"/>
      <c r="E26" s="53"/>
    </row>
    <row r="27" spans="1:5" ht="13.5">
      <c r="A27" s="2"/>
      <c r="B27" s="50"/>
      <c r="C27" s="118"/>
      <c r="D27" s="2"/>
      <c r="E27" s="53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4936</v>
      </c>
      <c r="C29" s="118">
        <f>(B29/(B32-B31)*100)</f>
        <v>70.09372337404146</v>
      </c>
    </row>
    <row r="30" spans="1:3" ht="13.5">
      <c r="A30" s="114" t="s">
        <v>97</v>
      </c>
      <c r="B30" s="50">
        <v>2106</v>
      </c>
      <c r="C30" s="118">
        <f>(B30/(B32-B31)*100)</f>
        <v>29.906276625958533</v>
      </c>
    </row>
    <row r="31" spans="1:3" ht="13.5">
      <c r="A31" s="114" t="s">
        <v>20</v>
      </c>
      <c r="B31" s="50">
        <v>3</v>
      </c>
      <c r="C31" s="10">
        <v>0</v>
      </c>
    </row>
    <row r="32" spans="1:3" ht="13.5">
      <c r="A32" s="114" t="s">
        <v>81</v>
      </c>
      <c r="B32" s="50">
        <v>7045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1928</v>
      </c>
      <c r="C35" s="118">
        <f>(B35/($B$40-$B$39))*100</f>
        <v>27.566485559050612</v>
      </c>
    </row>
    <row r="36" spans="1:3" ht="13.5">
      <c r="A36" s="114" t="s">
        <v>86</v>
      </c>
      <c r="B36" s="53">
        <v>4105</v>
      </c>
      <c r="C36" s="118">
        <f>(B36/($B$40-$B$39))*100</f>
        <v>58.69316557048899</v>
      </c>
    </row>
    <row r="37" spans="1:3" ht="13.5">
      <c r="A37" s="114" t="s">
        <v>87</v>
      </c>
      <c r="B37" s="53">
        <v>693</v>
      </c>
      <c r="C37" s="118">
        <f>(B37/($B$40-$B$39))*100</f>
        <v>9.908492993994852</v>
      </c>
    </row>
    <row r="38" spans="1:3" ht="13.5">
      <c r="A38" s="114" t="s">
        <v>88</v>
      </c>
      <c r="B38" s="53">
        <v>268</v>
      </c>
      <c r="C38" s="118">
        <f>(B38/($B$40-$B$39))*100</f>
        <v>3.831855876465542</v>
      </c>
    </row>
    <row r="39" spans="1:3" ht="13.5">
      <c r="A39" s="127" t="s">
        <v>82</v>
      </c>
      <c r="B39" s="53">
        <v>51</v>
      </c>
      <c r="C39" s="10">
        <v>0</v>
      </c>
    </row>
    <row r="40" spans="1:3" ht="13.5">
      <c r="A40" s="114" t="s">
        <v>81</v>
      </c>
      <c r="B40" s="53">
        <v>7045</v>
      </c>
      <c r="C40" s="118">
        <f>(B39/$B$39)*100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35"/>
    </row>
    <row r="43" spans="1:3" ht="13.5">
      <c r="A43" s="114" t="s">
        <v>98</v>
      </c>
      <c r="B43" s="50">
        <v>6163</v>
      </c>
      <c r="C43" s="118">
        <f aca="true" t="shared" si="0" ref="C43:C48">B43/$B$48*100</f>
        <v>74.06561711332772</v>
      </c>
    </row>
    <row r="44" spans="1:3" ht="13.5">
      <c r="A44" s="114" t="s">
        <v>99</v>
      </c>
      <c r="B44" s="50">
        <v>1138</v>
      </c>
      <c r="C44" s="118">
        <f t="shared" si="0"/>
        <v>13.676240836437929</v>
      </c>
    </row>
    <row r="45" spans="1:3" ht="13.5">
      <c r="A45" s="114" t="s">
        <v>100</v>
      </c>
      <c r="B45" s="50">
        <v>123</v>
      </c>
      <c r="C45" s="118">
        <f t="shared" si="0"/>
        <v>1.4781877178223772</v>
      </c>
    </row>
    <row r="46" spans="1:3" ht="13.5">
      <c r="A46" s="114" t="s">
        <v>101</v>
      </c>
      <c r="B46" s="50">
        <v>598</v>
      </c>
      <c r="C46" s="118">
        <f t="shared" si="0"/>
        <v>7.18663622160798</v>
      </c>
    </row>
    <row r="47" spans="1:3" ht="13.5">
      <c r="A47" s="114" t="s">
        <v>109</v>
      </c>
      <c r="B47" s="50">
        <v>299</v>
      </c>
      <c r="C47" s="118">
        <f t="shared" si="0"/>
        <v>3.59331811080399</v>
      </c>
    </row>
    <row r="48" spans="1:3" ht="15" thickBot="1">
      <c r="A48" s="117" t="s">
        <v>81</v>
      </c>
      <c r="B48" s="116">
        <v>8321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3.5">
      <c r="A51" s="185" t="s">
        <v>57</v>
      </c>
      <c r="B51" s="186"/>
      <c r="C51" s="186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64" customWidth="1"/>
    <col min="3" max="3" width="14.28125" style="9" customWidth="1"/>
    <col min="4" max="16384" width="10.8515625" style="2" customWidth="1"/>
  </cols>
  <sheetData>
    <row r="1" spans="1:4" ht="15" customHeight="1">
      <c r="A1" s="197" t="s">
        <v>111</v>
      </c>
      <c r="B1" s="197"/>
      <c r="C1" s="197"/>
      <c r="D1" s="8"/>
    </row>
    <row r="2" spans="1:3" ht="12.75" thickBot="1">
      <c r="A2" s="16"/>
      <c r="B2" s="59"/>
      <c r="C2" s="17"/>
    </row>
    <row r="3" spans="1:3" ht="12.75" thickBot="1">
      <c r="A3" s="31" t="s">
        <v>112</v>
      </c>
      <c r="B3" s="87">
        <v>2005</v>
      </c>
      <c r="C3" s="15" t="s">
        <v>102</v>
      </c>
    </row>
    <row r="4" spans="1:3" ht="12">
      <c r="A4" s="1" t="s">
        <v>110</v>
      </c>
      <c r="B4" s="60"/>
      <c r="C4" s="10"/>
    </row>
    <row r="5" spans="1:3" ht="12">
      <c r="A5" s="3" t="s">
        <v>79</v>
      </c>
      <c r="B5" s="61">
        <v>3317</v>
      </c>
      <c r="C5" s="9">
        <v>48.7</v>
      </c>
    </row>
    <row r="6" spans="1:3" ht="12">
      <c r="A6" s="3" t="s">
        <v>80</v>
      </c>
      <c r="B6" s="61">
        <v>3492</v>
      </c>
      <c r="C6" s="9">
        <v>51.3</v>
      </c>
    </row>
    <row r="7" spans="1:3" ht="12">
      <c r="A7" s="2" t="s">
        <v>94</v>
      </c>
      <c r="B7" s="61">
        <v>6809</v>
      </c>
      <c r="C7" s="10">
        <v>100</v>
      </c>
    </row>
    <row r="8" spans="1:3" ht="12">
      <c r="A8" s="5"/>
      <c r="B8" s="62"/>
      <c r="C8" s="12"/>
    </row>
    <row r="9" spans="1:3" ht="12">
      <c r="A9" s="4" t="s">
        <v>104</v>
      </c>
      <c r="B9" s="63"/>
      <c r="C9" s="11"/>
    </row>
    <row r="10" spans="1:3" ht="12">
      <c r="A10" s="6" t="s">
        <v>90</v>
      </c>
      <c r="B10" s="64">
        <v>325</v>
      </c>
      <c r="C10" s="10">
        <f>(B10/($B$13-$B$12)*100)</f>
        <v>5.27255029201817</v>
      </c>
    </row>
    <row r="11" spans="1:3" ht="12">
      <c r="A11" s="5" t="s">
        <v>91</v>
      </c>
      <c r="B11" s="64">
        <v>5839</v>
      </c>
      <c r="C11" s="10">
        <f>(B11/($B$13-$B$12)*100)</f>
        <v>94.72744970798182</v>
      </c>
    </row>
    <row r="12" spans="1:3" ht="12">
      <c r="A12" s="2" t="s">
        <v>82</v>
      </c>
      <c r="B12" s="64">
        <v>645</v>
      </c>
      <c r="C12" s="10">
        <v>0</v>
      </c>
    </row>
    <row r="13" spans="1:3" ht="12">
      <c r="A13" s="2" t="s">
        <v>81</v>
      </c>
      <c r="B13" s="64">
        <v>6809</v>
      </c>
      <c r="C13" s="10">
        <f>SUM(C10:C11)</f>
        <v>99.99999999999999</v>
      </c>
    </row>
    <row r="15" spans="1:2" ht="12">
      <c r="A15" s="1" t="s">
        <v>105</v>
      </c>
      <c r="B15" s="60"/>
    </row>
    <row r="16" spans="1:3" ht="12">
      <c r="A16" s="2" t="s">
        <v>92</v>
      </c>
      <c r="B16" s="64">
        <v>1347</v>
      </c>
      <c r="C16" s="10">
        <f>(B16/(B19-B18)*100)</f>
        <v>69.79274611398964</v>
      </c>
    </row>
    <row r="17" spans="1:3" ht="12">
      <c r="A17" s="2" t="s">
        <v>93</v>
      </c>
      <c r="B17" s="64">
        <v>583</v>
      </c>
      <c r="C17" s="10">
        <f>(B17/($B$19-$B$18)*100)</f>
        <v>30.20725388601036</v>
      </c>
    </row>
    <row r="18" spans="1:4" ht="12">
      <c r="A18" s="2" t="s">
        <v>82</v>
      </c>
      <c r="B18" s="64">
        <v>17</v>
      </c>
      <c r="C18" s="10">
        <v>0</v>
      </c>
      <c r="D18" s="2" t="s">
        <v>113</v>
      </c>
    </row>
    <row r="19" spans="1:3" ht="12">
      <c r="A19" s="2" t="s">
        <v>81</v>
      </c>
      <c r="B19" s="64">
        <v>1947</v>
      </c>
      <c r="C19" s="10">
        <f>SUM(C16:C17)</f>
        <v>100</v>
      </c>
    </row>
    <row r="20" spans="1:3" ht="12">
      <c r="A20" s="5"/>
      <c r="B20" s="62"/>
      <c r="C20" s="12"/>
    </row>
    <row r="21" spans="1:3" ht="12">
      <c r="A21" s="121" t="s">
        <v>49</v>
      </c>
      <c r="B21" s="60"/>
      <c r="C21" s="13"/>
    </row>
    <row r="22" spans="1:3" ht="12">
      <c r="A22" s="2" t="s">
        <v>83</v>
      </c>
      <c r="B22" s="64">
        <v>421</v>
      </c>
      <c r="C22" s="10">
        <f>(B22/$B$26)*100</f>
        <v>22.369819341126462</v>
      </c>
    </row>
    <row r="23" spans="1:3" ht="12">
      <c r="A23" s="2" t="s">
        <v>106</v>
      </c>
      <c r="B23" s="64">
        <v>169</v>
      </c>
      <c r="C23" s="10">
        <f>(B23/$B$26)*100</f>
        <v>8.979808714133899</v>
      </c>
    </row>
    <row r="24" spans="1:3" ht="12">
      <c r="A24" s="2" t="s">
        <v>84</v>
      </c>
      <c r="B24" s="64">
        <v>1230</v>
      </c>
      <c r="C24" s="10">
        <f>(B24/$B$26)*100</f>
        <v>65.35600425079703</v>
      </c>
    </row>
    <row r="25" spans="1:3" ht="12">
      <c r="A25" s="2" t="s">
        <v>85</v>
      </c>
      <c r="B25" s="64">
        <v>62</v>
      </c>
      <c r="C25" s="10">
        <f>(B25/$B$26)*100</f>
        <v>3.294367693942614</v>
      </c>
    </row>
    <row r="26" spans="1:3" ht="12">
      <c r="A26" s="2" t="s">
        <v>81</v>
      </c>
      <c r="B26" s="64">
        <v>1882</v>
      </c>
      <c r="C26" s="10">
        <f>(B26/$B$26)*100</f>
        <v>100</v>
      </c>
    </row>
    <row r="27" spans="1:3" ht="12">
      <c r="A27" s="5"/>
      <c r="B27" s="62"/>
      <c r="C27" s="12"/>
    </row>
    <row r="28" spans="1:2" ht="12">
      <c r="A28" s="1" t="s">
        <v>95</v>
      </c>
      <c r="B28" s="60"/>
    </row>
    <row r="29" spans="1:3" ht="12">
      <c r="A29" s="2" t="s">
        <v>96</v>
      </c>
      <c r="B29" s="64">
        <v>2036</v>
      </c>
      <c r="C29" s="10">
        <f>(B29/($B$32-$B$31)*100)</f>
        <v>43.974082073434126</v>
      </c>
    </row>
    <row r="30" spans="1:3" ht="12">
      <c r="A30" s="2" t="s">
        <v>97</v>
      </c>
      <c r="B30" s="64">
        <v>2594</v>
      </c>
      <c r="C30" s="10">
        <f>(B30/($B$32-$B$31)*100)</f>
        <v>56.025917926565874</v>
      </c>
    </row>
    <row r="31" spans="1:3" ht="12">
      <c r="A31" s="2" t="s">
        <v>82</v>
      </c>
      <c r="B31" s="64">
        <v>11</v>
      </c>
      <c r="C31" s="10">
        <v>0</v>
      </c>
    </row>
    <row r="32" spans="1:3" ht="12">
      <c r="A32" s="2" t="s">
        <v>81</v>
      </c>
      <c r="B32" s="64">
        <v>4641</v>
      </c>
      <c r="C32" s="10">
        <f>(C29+C30)</f>
        <v>100</v>
      </c>
    </row>
    <row r="33" spans="1:3" ht="12">
      <c r="A33" s="5"/>
      <c r="B33" s="62"/>
      <c r="C33" s="12"/>
    </row>
    <row r="34" ht="12">
      <c r="A34" s="121" t="s">
        <v>48</v>
      </c>
    </row>
    <row r="35" spans="1:3" ht="12">
      <c r="A35" s="2" t="s">
        <v>83</v>
      </c>
      <c r="B35" s="64">
        <v>2513</v>
      </c>
      <c r="C35" s="10">
        <f>(B35/($B$40-$B$39)*100)</f>
        <v>56.35792778649922</v>
      </c>
    </row>
    <row r="36" spans="1:3" ht="15.75" customHeight="1">
      <c r="A36" s="2" t="s">
        <v>86</v>
      </c>
      <c r="B36" s="64">
        <v>1824</v>
      </c>
      <c r="C36" s="10">
        <f>(B36/($B$40-$B$39)*100)</f>
        <v>40.90603274276744</v>
      </c>
    </row>
    <row r="37" spans="1:3" ht="12">
      <c r="A37" s="2" t="s">
        <v>87</v>
      </c>
      <c r="B37" s="64">
        <v>102</v>
      </c>
      <c r="C37" s="10">
        <f>(B37/($B$40-$B$39)*100)</f>
        <v>2.2875084099573897</v>
      </c>
    </row>
    <row r="38" spans="1:3" ht="12">
      <c r="A38" s="2" t="s">
        <v>88</v>
      </c>
      <c r="B38" s="64">
        <v>20</v>
      </c>
      <c r="C38" s="10">
        <f>(B38/($B$40-$B$39)*100)</f>
        <v>0.4485310607759588</v>
      </c>
    </row>
    <row r="39" spans="1:3" ht="12">
      <c r="A39" s="2" t="s">
        <v>82</v>
      </c>
      <c r="B39" s="64">
        <v>182</v>
      </c>
      <c r="C39" s="10">
        <v>0</v>
      </c>
    </row>
    <row r="40" spans="1:3" ht="12">
      <c r="A40" s="2" t="s">
        <v>81</v>
      </c>
      <c r="B40" s="64">
        <v>4641</v>
      </c>
      <c r="C40" s="10">
        <f>SUM(C35:C38)</f>
        <v>100</v>
      </c>
    </row>
    <row r="41" spans="1:3" ht="12">
      <c r="A41" s="5"/>
      <c r="B41" s="62"/>
      <c r="C41" s="12"/>
    </row>
    <row r="42" spans="1:2" ht="13.5">
      <c r="A42" s="121" t="s">
        <v>50</v>
      </c>
      <c r="B42" s="60"/>
    </row>
    <row r="43" spans="1:3" ht="12">
      <c r="A43" s="2" t="s">
        <v>98</v>
      </c>
      <c r="B43" s="64">
        <v>5879</v>
      </c>
      <c r="C43" s="10">
        <f>(B43/$B$48)*100</f>
        <v>86.34160669701865</v>
      </c>
    </row>
    <row r="44" spans="1:3" ht="12">
      <c r="A44" s="2" t="s">
        <v>99</v>
      </c>
      <c r="B44" s="64">
        <v>801</v>
      </c>
      <c r="C44" s="10">
        <f>(B44/$B$48)*100</f>
        <v>11.76384197385813</v>
      </c>
    </row>
    <row r="45" spans="1:3" ht="12">
      <c r="A45" s="2" t="s">
        <v>100</v>
      </c>
      <c r="B45" s="64">
        <v>21</v>
      </c>
      <c r="C45" s="10">
        <f>(B45/$B$48)*100</f>
        <v>0.30841533264796595</v>
      </c>
    </row>
    <row r="46" spans="1:3" ht="12">
      <c r="A46" s="2" t="s">
        <v>101</v>
      </c>
      <c r="B46" s="64">
        <v>89</v>
      </c>
      <c r="C46" s="10">
        <f>(B46/$B$48)*100</f>
        <v>1.307093552650903</v>
      </c>
    </row>
    <row r="47" spans="1:3" ht="12">
      <c r="A47" s="2" t="s">
        <v>109</v>
      </c>
      <c r="B47" s="64">
        <v>19</v>
      </c>
      <c r="C47" s="10">
        <f>(B47/$B$48)*100</f>
        <v>0.2790424438243501</v>
      </c>
    </row>
    <row r="48" spans="1:3" ht="12.75" thickBot="1">
      <c r="A48" s="32" t="s">
        <v>81</v>
      </c>
      <c r="B48" s="65">
        <v>6809</v>
      </c>
      <c r="C48" s="34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2">
      <c r="A50" s="112" t="s">
        <v>56</v>
      </c>
      <c r="B50" s="111"/>
      <c r="C50" s="113"/>
    </row>
    <row r="51" spans="1:3" ht="12.75" customHeight="1">
      <c r="A51" s="185" t="s">
        <v>57</v>
      </c>
      <c r="B51" s="186"/>
      <c r="C51" s="186"/>
    </row>
    <row r="52" spans="1:3" ht="23.25" customHeight="1">
      <c r="A52" s="198" t="s">
        <v>51</v>
      </c>
      <c r="B52" s="198"/>
      <c r="C52" s="198"/>
    </row>
    <row r="53" spans="1:3" ht="12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  <row r="58" spans="1:3" ht="12">
      <c r="A58" s="19"/>
      <c r="B58" s="66"/>
      <c r="C58" s="20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64" customWidth="1"/>
    <col min="3" max="3" width="12.421875" style="9" customWidth="1"/>
  </cols>
  <sheetData>
    <row r="1" spans="1:4" ht="18" customHeight="1">
      <c r="A1" s="197" t="s">
        <v>114</v>
      </c>
      <c r="B1" s="197"/>
      <c r="C1" s="197"/>
      <c r="D1" s="8"/>
    </row>
    <row r="2" spans="1:3" ht="15" thickBot="1">
      <c r="A2" s="16"/>
      <c r="B2" s="59"/>
      <c r="C2" s="17"/>
    </row>
    <row r="3" spans="1:3" ht="15" thickBot="1">
      <c r="A3" s="31" t="s">
        <v>115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12154</v>
      </c>
      <c r="C5" s="9">
        <v>48.7</v>
      </c>
    </row>
    <row r="6" spans="1:3" ht="13.5">
      <c r="A6" s="3" t="s">
        <v>80</v>
      </c>
      <c r="B6" s="61">
        <v>12628</v>
      </c>
      <c r="C6" s="9">
        <v>51.3</v>
      </c>
    </row>
    <row r="7" spans="1:3" ht="13.5">
      <c r="A7" s="2" t="s">
        <v>94</v>
      </c>
      <c r="B7" s="61">
        <v>24782</v>
      </c>
      <c r="C7" s="10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3856</v>
      </c>
      <c r="C10" s="10">
        <f>(B10/($B$13-$B$12)*100)</f>
        <v>15.947723230902849</v>
      </c>
    </row>
    <row r="11" spans="1:3" ht="13.5">
      <c r="A11" s="5" t="s">
        <v>91</v>
      </c>
      <c r="B11" s="64">
        <v>20323</v>
      </c>
      <c r="C11" s="10">
        <f>(B11/($B$13-$B$12)*100)</f>
        <v>84.05227676909715</v>
      </c>
    </row>
    <row r="12" spans="1:3" ht="13.5">
      <c r="A12" s="2" t="s">
        <v>82</v>
      </c>
      <c r="B12" s="64">
        <v>603</v>
      </c>
      <c r="C12" s="10">
        <v>0</v>
      </c>
    </row>
    <row r="13" spans="1:3" ht="13.5">
      <c r="A13" s="2" t="s">
        <v>81</v>
      </c>
      <c r="B13" s="64">
        <f>SUM(B10:B12)</f>
        <v>24782</v>
      </c>
      <c r="C13" s="10">
        <f>SUM(C10:C11)</f>
        <v>100</v>
      </c>
    </row>
    <row r="15" spans="1:2" ht="13.5">
      <c r="A15" s="1" t="s">
        <v>105</v>
      </c>
      <c r="B15" s="60"/>
    </row>
    <row r="16" spans="1:3" ht="13.5">
      <c r="A16" s="2" t="s">
        <v>92</v>
      </c>
      <c r="B16" s="64">
        <v>6224</v>
      </c>
      <c r="C16" s="10">
        <f>(B16/($B$19-$B$18)*100)</f>
        <v>83.62219535133683</v>
      </c>
    </row>
    <row r="17" spans="1:3" ht="13.5">
      <c r="A17" s="2" t="s">
        <v>93</v>
      </c>
      <c r="B17" s="64">
        <v>1219</v>
      </c>
      <c r="C17" s="10">
        <f>(B17/($B$19-$B$18)*100)</f>
        <v>16.377804648663176</v>
      </c>
    </row>
    <row r="18" spans="1:3" ht="13.5">
      <c r="A18" s="2" t="s">
        <v>82</v>
      </c>
      <c r="B18" s="64">
        <v>26</v>
      </c>
      <c r="C18" s="10">
        <v>0</v>
      </c>
    </row>
    <row r="19" spans="1:3" ht="13.5">
      <c r="A19" s="2" t="s">
        <v>81</v>
      </c>
      <c r="B19" s="64">
        <v>7469</v>
      </c>
      <c r="C19" s="10">
        <f>SUM(C16:C17)</f>
        <v>100</v>
      </c>
    </row>
    <row r="20" spans="1:3" ht="13.5">
      <c r="A20" s="5"/>
      <c r="B20" s="62"/>
      <c r="C20" s="12"/>
    </row>
    <row r="21" spans="1:3" ht="13.5">
      <c r="A21" s="121" t="s">
        <v>49</v>
      </c>
      <c r="B21" s="60"/>
      <c r="C21" s="13"/>
    </row>
    <row r="22" spans="1:3" ht="13.5">
      <c r="A22" s="169" t="s">
        <v>83</v>
      </c>
      <c r="B22" s="181">
        <v>785</v>
      </c>
      <c r="C22" s="159">
        <f>(B22/$B$26)*100</f>
        <v>10.681725404816982</v>
      </c>
    </row>
    <row r="23" spans="1:3" ht="13.5">
      <c r="A23" s="169" t="s">
        <v>106</v>
      </c>
      <c r="B23" s="181">
        <v>653</v>
      </c>
      <c r="C23" s="159">
        <f>(B23/$B$26)*100</f>
        <v>8.88556266158661</v>
      </c>
    </row>
    <row r="24" spans="1:3" ht="13.5">
      <c r="A24" s="169" t="s">
        <v>84</v>
      </c>
      <c r="B24" s="181">
        <v>5297</v>
      </c>
      <c r="C24" s="159">
        <f>(B24/$B$26)*100</f>
        <v>72.07783371887332</v>
      </c>
    </row>
    <row r="25" spans="1:3" ht="13.5">
      <c r="A25" s="169" t="s">
        <v>85</v>
      </c>
      <c r="B25" s="181">
        <v>614</v>
      </c>
      <c r="C25" s="159">
        <f>(B25/$B$26)*100</f>
        <v>8.35487821472309</v>
      </c>
    </row>
    <row r="26" spans="1:3" ht="13.5">
      <c r="A26" s="169" t="s">
        <v>81</v>
      </c>
      <c r="B26" s="181">
        <v>7349</v>
      </c>
      <c r="C26" s="159">
        <f>(B26/$B$26)*100</f>
        <v>100</v>
      </c>
    </row>
    <row r="27" spans="1:3" ht="13.5">
      <c r="A27" s="5"/>
      <c r="B27" s="62"/>
      <c r="C27" s="12"/>
    </row>
    <row r="28" spans="1:2" ht="13.5">
      <c r="A28" s="1" t="s">
        <v>95</v>
      </c>
      <c r="B28" s="60"/>
    </row>
    <row r="29" spans="1:3" ht="13.5">
      <c r="A29" s="2" t="s">
        <v>96</v>
      </c>
      <c r="B29" s="64">
        <v>9976</v>
      </c>
      <c r="C29" s="10">
        <f>(B29/($B$32-$B$31)*100)</f>
        <v>61.25506570060174</v>
      </c>
    </row>
    <row r="30" spans="1:3" ht="13.5">
      <c r="A30" s="2" t="s">
        <v>97</v>
      </c>
      <c r="B30" s="64">
        <v>6310</v>
      </c>
      <c r="C30" s="10">
        <f>(B30/($B$32-$B$31)*100)</f>
        <v>38.74493429939825</v>
      </c>
    </row>
    <row r="31" spans="1:3" ht="13.5">
      <c r="A31" s="2" t="s">
        <v>82</v>
      </c>
      <c r="B31" s="64">
        <v>184</v>
      </c>
      <c r="C31" s="10">
        <v>0</v>
      </c>
    </row>
    <row r="32" spans="1:3" ht="13.5">
      <c r="A32" s="2" t="s">
        <v>81</v>
      </c>
      <c r="B32" s="64">
        <v>16470</v>
      </c>
      <c r="C32" s="10">
        <f>(C29+C30)</f>
        <v>100</v>
      </c>
    </row>
    <row r="33" spans="1:3" ht="13.5">
      <c r="A33" s="5"/>
      <c r="B33" s="62"/>
      <c r="C33" s="12"/>
    </row>
    <row r="34" ht="13.5">
      <c r="A34" s="121" t="s">
        <v>48</v>
      </c>
    </row>
    <row r="35" spans="1:3" ht="15.75" customHeight="1">
      <c r="A35" s="2" t="s">
        <v>83</v>
      </c>
      <c r="B35" s="64">
        <v>6634</v>
      </c>
      <c r="C35" s="10">
        <f>(B35/($B$40-$B$39)*100)</f>
        <v>40.5426877711911</v>
      </c>
    </row>
    <row r="36" spans="1:3" ht="13.5">
      <c r="A36" s="2" t="s">
        <v>86</v>
      </c>
      <c r="B36" s="64">
        <v>8349</v>
      </c>
      <c r="C36" s="10">
        <f>(B36/($B$40-$B$39)*100)</f>
        <v>51.02365091975799</v>
      </c>
    </row>
    <row r="37" spans="1:3" ht="13.5">
      <c r="A37" s="2" t="s">
        <v>87</v>
      </c>
      <c r="B37" s="64">
        <v>1097</v>
      </c>
      <c r="C37" s="10">
        <f>(B37/($B$40-$B$39)*100)</f>
        <v>6.704149605818004</v>
      </c>
    </row>
    <row r="38" spans="1:3" ht="13.5">
      <c r="A38" s="2" t="s">
        <v>88</v>
      </c>
      <c r="B38" s="64">
        <v>283</v>
      </c>
      <c r="C38" s="10">
        <f>(B38/($B$40-$B$39)*100)</f>
        <v>1.7295117032329035</v>
      </c>
    </row>
    <row r="39" spans="1:3" ht="13.5">
      <c r="A39" s="2" t="s">
        <v>82</v>
      </c>
      <c r="B39" s="64">
        <v>107</v>
      </c>
      <c r="C39" s="10">
        <v>0</v>
      </c>
    </row>
    <row r="40" spans="1:3" ht="13.5">
      <c r="A40" s="2" t="s">
        <v>81</v>
      </c>
      <c r="B40" s="64">
        <v>16470</v>
      </c>
      <c r="C40" s="10">
        <f>SUM(C35:C38)</f>
        <v>100</v>
      </c>
    </row>
    <row r="41" spans="1:3" ht="13.5">
      <c r="A41" s="5"/>
      <c r="B41" s="62"/>
      <c r="C41" s="12"/>
    </row>
    <row r="42" spans="1:2" ht="13.5">
      <c r="A42" s="121" t="s">
        <v>50</v>
      </c>
      <c r="B42" s="60"/>
    </row>
    <row r="43" spans="1:8" ht="13.5">
      <c r="A43" s="2" t="s">
        <v>98</v>
      </c>
      <c r="B43" s="64">
        <v>23402</v>
      </c>
      <c r="C43" s="10">
        <f>(B43/$B$48)*100</f>
        <v>94.43144217577274</v>
      </c>
      <c r="D43" s="14"/>
      <c r="E43" s="14"/>
      <c r="F43" s="14"/>
      <c r="G43" s="14"/>
      <c r="H43" s="14"/>
    </row>
    <row r="44" spans="1:8" ht="15" customHeight="1">
      <c r="A44" s="2" t="s">
        <v>99</v>
      </c>
      <c r="B44" s="64">
        <v>153</v>
      </c>
      <c r="C44" s="10">
        <f>(B44/$B$48)*100</f>
        <v>0.617383584859979</v>
      </c>
      <c r="D44" s="14"/>
      <c r="E44" s="14"/>
      <c r="F44" s="14"/>
      <c r="G44" s="14"/>
      <c r="H44" s="14"/>
    </row>
    <row r="45" spans="1:3" ht="13.5">
      <c r="A45" s="2" t="s">
        <v>100</v>
      </c>
      <c r="B45" s="64">
        <v>290</v>
      </c>
      <c r="C45" s="10">
        <f>(B45/$B$48)*100</f>
        <v>1.170204180453555</v>
      </c>
    </row>
    <row r="46" spans="1:8" ht="13.5">
      <c r="A46" s="2" t="s">
        <v>101</v>
      </c>
      <c r="B46" s="64">
        <v>923</v>
      </c>
      <c r="C46" s="10">
        <f>(B46/$B$48)*100</f>
        <v>3.7244774433056254</v>
      </c>
      <c r="D46" s="14"/>
      <c r="E46" s="14"/>
      <c r="F46" s="14"/>
      <c r="G46" s="14"/>
      <c r="H46" s="14"/>
    </row>
    <row r="47" spans="1:8" ht="13.5">
      <c r="A47" s="2" t="s">
        <v>109</v>
      </c>
      <c r="B47" s="64">
        <v>14</v>
      </c>
      <c r="C47" s="10">
        <f>(B47/$B$48)*100</f>
        <v>0.056492615608102655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65">
        <v>24782</v>
      </c>
      <c r="C48" s="34">
        <f>(B48/$B$48)*100</f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3" ht="1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3.28125" style="18" customWidth="1"/>
  </cols>
  <sheetData>
    <row r="1" spans="1:3" ht="13.5">
      <c r="A1" s="200" t="s">
        <v>64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52" t="s">
        <v>30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106</v>
      </c>
      <c r="C5" s="9">
        <v>44.5</v>
      </c>
    </row>
    <row r="6" spans="1:3" ht="13.5">
      <c r="A6" s="127" t="s">
        <v>80</v>
      </c>
      <c r="B6" s="126">
        <v>132</v>
      </c>
      <c r="C6" s="9">
        <v>55.5</v>
      </c>
    </row>
    <row r="7" spans="1:3" ht="13.5">
      <c r="A7" s="114" t="s">
        <v>94</v>
      </c>
      <c r="B7" s="126">
        <v>238</v>
      </c>
      <c r="C7" s="10"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91</v>
      </c>
      <c r="B10" s="50">
        <v>216</v>
      </c>
      <c r="C10" s="134">
        <f>B10/($B$12-$B$11)*100</f>
        <v>100</v>
      </c>
      <c r="F10" s="50"/>
    </row>
    <row r="11" spans="1:6" ht="13.5">
      <c r="A11" s="114" t="s">
        <v>82</v>
      </c>
      <c r="B11" s="50">
        <v>22</v>
      </c>
      <c r="C11" s="134">
        <v>0</v>
      </c>
      <c r="D11" s="50"/>
      <c r="E11" s="2"/>
      <c r="F11" s="50"/>
    </row>
    <row r="12" spans="1:4" ht="13.5">
      <c r="A12" s="114" t="s">
        <v>81</v>
      </c>
      <c r="B12" s="50">
        <f>SUM(B10:B11)</f>
        <v>238</v>
      </c>
      <c r="C12" s="134">
        <f>SUM(C10:C10)</f>
        <v>100</v>
      </c>
      <c r="D12" s="50"/>
    </row>
    <row r="13" spans="1:4" ht="13.5">
      <c r="A13" s="114"/>
      <c r="B13" s="50"/>
      <c r="C13" s="122"/>
      <c r="D13" s="50"/>
    </row>
    <row r="14" spans="1:3" ht="13.5">
      <c r="A14" s="121" t="s">
        <v>105</v>
      </c>
      <c r="B14" s="120"/>
      <c r="C14" s="122"/>
    </row>
    <row r="15" spans="1:3" ht="13.5">
      <c r="A15" s="2" t="s">
        <v>21</v>
      </c>
      <c r="B15" s="126">
        <v>1</v>
      </c>
      <c r="C15" s="134">
        <f>B15/($B$16)*100</f>
        <v>100</v>
      </c>
    </row>
    <row r="16" spans="1:3" ht="13.5">
      <c r="A16" s="2" t="s">
        <v>81</v>
      </c>
      <c r="B16" s="126">
        <f>SUM(B15:B15)</f>
        <v>1</v>
      </c>
      <c r="C16" s="134">
        <f>B16/($B$16)*100</f>
        <v>100</v>
      </c>
    </row>
    <row r="17" spans="1:3" ht="13.5">
      <c r="A17" s="121"/>
      <c r="B17" s="141"/>
      <c r="C17" s="142"/>
    </row>
    <row r="18" spans="1:3" ht="13.5">
      <c r="A18" s="121" t="s">
        <v>49</v>
      </c>
      <c r="B18" s="141"/>
      <c r="C18" s="124"/>
    </row>
    <row r="19" spans="1:3" ht="13.5">
      <c r="A19" s="2" t="s">
        <v>84</v>
      </c>
      <c r="B19" s="126">
        <v>1</v>
      </c>
      <c r="C19" s="134">
        <f>B19/($B$20)*100</f>
        <v>100</v>
      </c>
    </row>
    <row r="20" spans="1:3" ht="13.5">
      <c r="A20" s="2" t="s">
        <v>81</v>
      </c>
      <c r="B20" s="126">
        <v>1</v>
      </c>
      <c r="C20" s="134">
        <f>B20/($B$20)*100</f>
        <v>100</v>
      </c>
    </row>
    <row r="21" spans="1:3" ht="13.5">
      <c r="A21" s="2"/>
      <c r="B21" s="50"/>
      <c r="C21" s="118"/>
    </row>
    <row r="22" spans="1:3" ht="13.5">
      <c r="A22" s="121" t="s">
        <v>95</v>
      </c>
      <c r="B22" s="120"/>
      <c r="C22" s="122"/>
    </row>
    <row r="23" spans="1:5" ht="13.5">
      <c r="A23" s="114" t="s">
        <v>96</v>
      </c>
      <c r="B23" s="50">
        <v>77</v>
      </c>
      <c r="C23" s="9">
        <v>32.5</v>
      </c>
      <c r="D23" s="2"/>
      <c r="E23" s="53"/>
    </row>
    <row r="24" spans="1:5" ht="13.5">
      <c r="A24" s="114" t="s">
        <v>97</v>
      </c>
      <c r="B24" s="50">
        <v>160</v>
      </c>
      <c r="C24" s="9">
        <v>67.5</v>
      </c>
      <c r="D24" s="2"/>
      <c r="E24" s="53"/>
    </row>
    <row r="25" spans="1:3" ht="13.5">
      <c r="A25" s="114" t="s">
        <v>81</v>
      </c>
      <c r="B25" s="50">
        <v>237</v>
      </c>
      <c r="C25" s="10">
        <v>100</v>
      </c>
    </row>
    <row r="26" spans="1:3" ht="13.5">
      <c r="A26" s="114"/>
      <c r="B26" s="50"/>
      <c r="C26" s="118"/>
    </row>
    <row r="27" spans="1:3" ht="13.5">
      <c r="A27" s="121" t="s">
        <v>48</v>
      </c>
      <c r="B27" s="120"/>
      <c r="C27" s="118"/>
    </row>
    <row r="28" spans="1:3" ht="13.5">
      <c r="A28" s="2" t="s">
        <v>83</v>
      </c>
      <c r="B28" s="53">
        <v>161</v>
      </c>
      <c r="C28" s="9">
        <v>67.9</v>
      </c>
    </row>
    <row r="29" spans="1:3" ht="13.5">
      <c r="A29" s="2" t="s">
        <v>86</v>
      </c>
      <c r="B29" s="53">
        <v>74</v>
      </c>
      <c r="C29" s="9">
        <v>31.2</v>
      </c>
    </row>
    <row r="30" spans="1:3" ht="13.5">
      <c r="A30" s="2" t="s">
        <v>87</v>
      </c>
      <c r="B30" s="53">
        <v>2</v>
      </c>
      <c r="C30" s="9">
        <v>0.8</v>
      </c>
    </row>
    <row r="31" spans="1:3" ht="13.5">
      <c r="A31" s="2" t="s">
        <v>81</v>
      </c>
      <c r="B31" s="53">
        <v>237</v>
      </c>
      <c r="C31" s="10">
        <v>100</v>
      </c>
    </row>
    <row r="32" spans="1:3" ht="13.5">
      <c r="A32" s="114"/>
      <c r="B32" s="53"/>
      <c r="C32" s="118"/>
    </row>
    <row r="33" spans="1:3" ht="13.5">
      <c r="A33" s="121" t="s">
        <v>50</v>
      </c>
      <c r="B33" s="120"/>
      <c r="C33" s="35"/>
    </row>
    <row r="34" spans="1:3" ht="13.5">
      <c r="A34" s="2" t="s">
        <v>98</v>
      </c>
      <c r="B34" s="50">
        <v>6</v>
      </c>
      <c r="C34" s="9">
        <v>2.5</v>
      </c>
    </row>
    <row r="35" spans="1:3" ht="13.5">
      <c r="A35" s="2" t="s">
        <v>99</v>
      </c>
      <c r="B35" s="50">
        <v>231</v>
      </c>
      <c r="C35" s="9">
        <v>97.1</v>
      </c>
    </row>
    <row r="36" spans="1:3" ht="13.5">
      <c r="A36" s="2" t="s">
        <v>101</v>
      </c>
      <c r="B36" s="50">
        <v>1</v>
      </c>
      <c r="C36" s="9">
        <v>0.4</v>
      </c>
    </row>
    <row r="37" spans="1:5" ht="15" thickBot="1">
      <c r="A37" s="32" t="s">
        <v>81</v>
      </c>
      <c r="B37" s="116">
        <v>238</v>
      </c>
      <c r="C37" s="33">
        <v>100</v>
      </c>
      <c r="D37" s="2"/>
      <c r="E37" s="50"/>
    </row>
    <row r="38" spans="1:3" ht="27" customHeight="1">
      <c r="A38" s="199" t="s">
        <v>63</v>
      </c>
      <c r="B38" s="199"/>
      <c r="C38" s="199"/>
    </row>
    <row r="39" spans="1:3" ht="13.5">
      <c r="A39" s="112" t="s">
        <v>56</v>
      </c>
      <c r="B39" s="111"/>
      <c r="C39" s="113"/>
    </row>
    <row r="40" spans="1:3" ht="19.5" customHeight="1">
      <c r="A40" s="185" t="s">
        <v>57</v>
      </c>
      <c r="B40" s="186"/>
      <c r="C40" s="186"/>
    </row>
    <row r="41" spans="1:3" ht="23.25" customHeight="1">
      <c r="A41" s="198" t="s">
        <v>51</v>
      </c>
      <c r="B41" s="198"/>
      <c r="C41" s="198"/>
    </row>
    <row r="42" spans="1:3" ht="13.5">
      <c r="A42" s="112" t="s">
        <v>58</v>
      </c>
      <c r="B42" s="193"/>
      <c r="C42" s="113"/>
    </row>
    <row r="43" spans="1:3" ht="13.5">
      <c r="A43" s="112" t="s">
        <v>59</v>
      </c>
      <c r="B43" s="111"/>
      <c r="C43" s="187"/>
    </row>
    <row r="44" spans="1:3" ht="13.5">
      <c r="A44" s="112" t="s">
        <v>60</v>
      </c>
      <c r="B44" s="111"/>
      <c r="C44" s="187"/>
    </row>
    <row r="45" spans="1:3" ht="13.5">
      <c r="A45" s="112" t="s">
        <v>61</v>
      </c>
      <c r="B45" s="111"/>
      <c r="C45" s="187"/>
    </row>
    <row r="46" spans="1:3" ht="13.5">
      <c r="A46" s="112" t="s">
        <v>62</v>
      </c>
      <c r="B46" s="111"/>
      <c r="C46" s="187"/>
    </row>
  </sheetData>
  <mergeCells count="3">
    <mergeCell ref="A1:C1"/>
    <mergeCell ref="A41:C41"/>
    <mergeCell ref="A38:C38"/>
  </mergeCells>
  <printOptions/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25.5" customHeight="1">
      <c r="A1" s="197" t="s">
        <v>52</v>
      </c>
      <c r="B1" s="197"/>
      <c r="C1" s="197"/>
      <c r="D1" s="8"/>
    </row>
    <row r="2" spans="1:3" ht="15" thickBot="1">
      <c r="A2" s="161"/>
      <c r="B2" s="162"/>
      <c r="C2" s="163"/>
    </row>
    <row r="3" spans="1:3" ht="15" thickBot="1">
      <c r="A3" s="164" t="s">
        <v>38</v>
      </c>
      <c r="B3" s="183">
        <v>2005</v>
      </c>
      <c r="C3" s="165" t="s">
        <v>102</v>
      </c>
    </row>
    <row r="4" spans="1:3" ht="13.5">
      <c r="A4" s="166" t="s">
        <v>110</v>
      </c>
      <c r="B4" s="177"/>
      <c r="C4" s="159"/>
    </row>
    <row r="5" spans="1:4" ht="13.5">
      <c r="A5" s="167" t="s">
        <v>79</v>
      </c>
      <c r="B5" s="178">
        <v>21565</v>
      </c>
      <c r="C5" s="168">
        <v>48.7</v>
      </c>
      <c r="D5" s="39"/>
    </row>
    <row r="6" spans="1:3" ht="13.5">
      <c r="A6" s="167" t="s">
        <v>80</v>
      </c>
      <c r="B6" s="178">
        <v>21604</v>
      </c>
      <c r="C6" s="168">
        <v>51.3</v>
      </c>
    </row>
    <row r="7" spans="1:3" ht="13.5">
      <c r="A7" s="169" t="s">
        <v>94</v>
      </c>
      <c r="B7" s="178">
        <v>43169</v>
      </c>
      <c r="C7" s="159">
        <v>100</v>
      </c>
    </row>
    <row r="8" spans="1:9" ht="13.5">
      <c r="A8" s="170"/>
      <c r="B8" s="179"/>
      <c r="C8" s="171"/>
      <c r="G8" s="197"/>
      <c r="H8" s="197"/>
      <c r="I8" s="197"/>
    </row>
    <row r="9" spans="1:3" ht="13.5">
      <c r="A9" s="172" t="s">
        <v>104</v>
      </c>
      <c r="B9" s="177"/>
      <c r="C9" s="173"/>
    </row>
    <row r="10" spans="1:3" ht="13.5">
      <c r="A10" s="174" t="s">
        <v>90</v>
      </c>
      <c r="B10" s="180">
        <v>7019</v>
      </c>
      <c r="C10" s="159">
        <v>16.5</v>
      </c>
    </row>
    <row r="11" spans="1:5" ht="13.5">
      <c r="A11" s="170" t="s">
        <v>91</v>
      </c>
      <c r="B11" s="180">
        <v>35506</v>
      </c>
      <c r="C11" s="159">
        <v>83.5</v>
      </c>
      <c r="E11" s="50"/>
    </row>
    <row r="12" spans="1:5" ht="13.5">
      <c r="A12" s="170" t="s">
        <v>82</v>
      </c>
      <c r="B12" s="180">
        <v>644</v>
      </c>
      <c r="C12" s="159">
        <v>0</v>
      </c>
      <c r="E12" s="50"/>
    </row>
    <row r="13" spans="1:3" ht="13.5">
      <c r="A13" s="169" t="s">
        <v>81</v>
      </c>
      <c r="B13" s="180">
        <v>43169</v>
      </c>
      <c r="C13" s="159">
        <v>100</v>
      </c>
    </row>
    <row r="14" spans="1:3" ht="13.5">
      <c r="A14" s="169"/>
      <c r="B14" s="180"/>
      <c r="C14" s="168"/>
    </row>
    <row r="15" spans="1:3" ht="13.5">
      <c r="A15" s="166" t="s">
        <v>105</v>
      </c>
      <c r="B15" s="177"/>
      <c r="C15" s="168"/>
    </row>
    <row r="16" spans="1:4" ht="13.5">
      <c r="A16" s="169" t="s">
        <v>76</v>
      </c>
      <c r="B16" s="180">
        <v>9849</v>
      </c>
      <c r="C16" s="159">
        <v>84</v>
      </c>
      <c r="D16" s="50"/>
    </row>
    <row r="17" spans="1:3" ht="13.5">
      <c r="A17" s="169" t="s">
        <v>93</v>
      </c>
      <c r="B17" s="180">
        <v>1882</v>
      </c>
      <c r="C17" s="159">
        <v>16</v>
      </c>
    </row>
    <row r="18" spans="1:3" ht="13.5">
      <c r="A18" s="169" t="s">
        <v>82</v>
      </c>
      <c r="B18" s="180">
        <v>53</v>
      </c>
      <c r="C18" s="159">
        <v>0</v>
      </c>
    </row>
    <row r="19" spans="1:3" ht="13.5">
      <c r="A19" s="169" t="s">
        <v>81</v>
      </c>
      <c r="B19" s="180">
        <v>11784</v>
      </c>
      <c r="C19" s="159">
        <v>100</v>
      </c>
    </row>
    <row r="20" spans="1:3" ht="13.5">
      <c r="A20" s="169"/>
      <c r="B20" s="181"/>
      <c r="C20" s="168"/>
    </row>
    <row r="21" spans="1:3" ht="13.5">
      <c r="A21" s="166" t="s">
        <v>49</v>
      </c>
      <c r="B21" s="177"/>
      <c r="C21" s="175"/>
    </row>
    <row r="22" spans="1:3" ht="13.5">
      <c r="A22" s="169" t="s">
        <v>83</v>
      </c>
      <c r="B22" s="180">
        <v>713</v>
      </c>
      <c r="C22" s="159">
        <v>6.2</v>
      </c>
    </row>
    <row r="23" spans="1:3" ht="13.5">
      <c r="A23" s="169" t="s">
        <v>106</v>
      </c>
      <c r="B23" s="180">
        <v>1278</v>
      </c>
      <c r="C23" s="159">
        <v>11</v>
      </c>
    </row>
    <row r="24" spans="1:3" ht="13.5">
      <c r="A24" s="169" t="s">
        <v>84</v>
      </c>
      <c r="B24" s="180">
        <v>8740</v>
      </c>
      <c r="C24" s="159">
        <v>75.5</v>
      </c>
    </row>
    <row r="25" spans="1:3" ht="13.5">
      <c r="A25" s="169" t="s">
        <v>85</v>
      </c>
      <c r="B25" s="180">
        <v>840</v>
      </c>
      <c r="C25" s="159">
        <v>7.3</v>
      </c>
    </row>
    <row r="26" spans="1:3" ht="13.5">
      <c r="A26" s="169" t="s">
        <v>81</v>
      </c>
      <c r="B26" s="180">
        <v>11571</v>
      </c>
      <c r="C26" s="159">
        <v>100</v>
      </c>
    </row>
    <row r="27" spans="1:3" ht="13.5">
      <c r="A27" s="169"/>
      <c r="B27" s="180"/>
      <c r="C27" s="171"/>
    </row>
    <row r="28" spans="1:3" ht="13.5">
      <c r="A28" s="166" t="s">
        <v>95</v>
      </c>
      <c r="B28" s="177"/>
      <c r="C28" s="168"/>
    </row>
    <row r="29" spans="1:4" ht="13.5">
      <c r="A29" s="169" t="s">
        <v>96</v>
      </c>
      <c r="B29" s="180">
        <v>18072</v>
      </c>
      <c r="C29" s="159">
        <v>59.9</v>
      </c>
      <c r="D29" s="50"/>
    </row>
    <row r="30" spans="1:4" ht="13.5">
      <c r="A30" s="169" t="s">
        <v>97</v>
      </c>
      <c r="B30" s="180">
        <v>12095</v>
      </c>
      <c r="C30" s="159">
        <v>40.1</v>
      </c>
      <c r="D30" s="50"/>
    </row>
    <row r="31" spans="1:4" ht="13.5">
      <c r="A31" s="169" t="s">
        <v>82</v>
      </c>
      <c r="B31" s="180">
        <v>31</v>
      </c>
      <c r="C31" s="159">
        <v>0</v>
      </c>
      <c r="D31" s="50" t="s">
        <v>113</v>
      </c>
    </row>
    <row r="32" spans="1:4" ht="13.5">
      <c r="A32" s="169" t="s">
        <v>81</v>
      </c>
      <c r="B32" s="180">
        <v>30198</v>
      </c>
      <c r="C32" s="159">
        <v>100</v>
      </c>
      <c r="D32" s="50"/>
    </row>
    <row r="33" spans="1:3" ht="13.5">
      <c r="A33" s="169"/>
      <c r="B33" s="180"/>
      <c r="C33" s="159"/>
    </row>
    <row r="34" spans="1:3" ht="13.5">
      <c r="A34" s="184" t="s">
        <v>48</v>
      </c>
      <c r="B34" s="177"/>
      <c r="C34" s="168"/>
    </row>
    <row r="35" spans="1:3" ht="13.5">
      <c r="A35" s="169" t="s">
        <v>83</v>
      </c>
      <c r="B35" s="53">
        <v>11492</v>
      </c>
      <c r="C35" s="159">
        <f>(B35/($B$40-$B$39))*100</f>
        <v>38.36421298614589</v>
      </c>
    </row>
    <row r="36" spans="1:3" ht="13.5">
      <c r="A36" s="169" t="s">
        <v>86</v>
      </c>
      <c r="B36" s="53">
        <v>16856</v>
      </c>
      <c r="C36" s="159">
        <f>(B36/($B$40-$B$39))*100</f>
        <v>56.27107327658154</v>
      </c>
    </row>
    <row r="37" spans="1:3" ht="13.5">
      <c r="A37" s="169" t="s">
        <v>87</v>
      </c>
      <c r="B37" s="53">
        <v>1307</v>
      </c>
      <c r="C37" s="159">
        <f>(B37/($B$40-$B$39))*100</f>
        <v>4.363211483892505</v>
      </c>
    </row>
    <row r="38" spans="1:3" ht="13.5">
      <c r="A38" s="169" t="s">
        <v>88</v>
      </c>
      <c r="B38" s="53">
        <v>300</v>
      </c>
      <c r="C38" s="159">
        <f>(B38/($B$40-$B$39))*100</f>
        <v>1.0015022533800702</v>
      </c>
    </row>
    <row r="39" spans="1:3" ht="13.5">
      <c r="A39" s="169" t="s">
        <v>82</v>
      </c>
      <c r="B39" s="53">
        <v>243</v>
      </c>
      <c r="C39" s="10">
        <v>0</v>
      </c>
    </row>
    <row r="40" spans="1:3" ht="13.5">
      <c r="A40" s="169" t="s">
        <v>81</v>
      </c>
      <c r="B40" s="53">
        <v>30198</v>
      </c>
      <c r="C40" s="159">
        <f>SUM(C35:C38)</f>
        <v>99.99999999999999</v>
      </c>
    </row>
    <row r="41" spans="1:3" ht="13.5">
      <c r="A41" s="169"/>
      <c r="B41" s="182"/>
      <c r="C41" s="159"/>
    </row>
    <row r="42" spans="1:3" ht="13.5">
      <c r="A42" s="166" t="s">
        <v>53</v>
      </c>
      <c r="B42" s="177"/>
      <c r="C42" s="168"/>
    </row>
    <row r="43" spans="1:3" ht="13.5">
      <c r="A43" s="194" t="s">
        <v>98</v>
      </c>
      <c r="B43" s="119">
        <v>36516</v>
      </c>
      <c r="C43" s="12">
        <v>84.6</v>
      </c>
    </row>
    <row r="44" spans="1:8" ht="14.25" customHeight="1">
      <c r="A44" s="195" t="s">
        <v>99</v>
      </c>
      <c r="B44" s="119">
        <v>2566</v>
      </c>
      <c r="C44" s="12">
        <v>5.9</v>
      </c>
      <c r="D44" s="14"/>
      <c r="E44" s="14"/>
      <c r="F44" s="14"/>
      <c r="G44" s="14"/>
      <c r="H44" s="14"/>
    </row>
    <row r="45" spans="1:3" ht="13.5">
      <c r="A45" s="170" t="s">
        <v>100</v>
      </c>
      <c r="B45" s="119">
        <v>3714</v>
      </c>
      <c r="C45" s="12">
        <v>8.6</v>
      </c>
    </row>
    <row r="46" spans="1:8" ht="13.5">
      <c r="A46" s="170" t="s">
        <v>101</v>
      </c>
      <c r="B46" s="119">
        <v>278</v>
      </c>
      <c r="C46" s="12">
        <v>0.6</v>
      </c>
      <c r="D46" s="14"/>
      <c r="E46" s="14"/>
      <c r="F46" s="14"/>
      <c r="G46" s="14"/>
      <c r="H46" s="14"/>
    </row>
    <row r="47" spans="1:8" ht="13.5">
      <c r="A47" s="170" t="s">
        <v>109</v>
      </c>
      <c r="B47" s="119">
        <v>95</v>
      </c>
      <c r="C47" s="12">
        <v>0.2</v>
      </c>
      <c r="D47" s="14"/>
      <c r="E47" s="14"/>
      <c r="F47" s="14"/>
      <c r="G47" s="14"/>
      <c r="H47" s="14"/>
    </row>
    <row r="48" spans="1:3" s="14" customFormat="1" ht="12.75" thickBot="1">
      <c r="A48" s="176" t="s">
        <v>81</v>
      </c>
      <c r="B48" s="116">
        <v>43169</v>
      </c>
      <c r="C48" s="34">
        <v>100</v>
      </c>
    </row>
    <row r="49" spans="1:3" s="14" customFormat="1" ht="27" customHeight="1">
      <c r="A49" s="199" t="s">
        <v>63</v>
      </c>
      <c r="B49" s="199"/>
      <c r="C49" s="199"/>
    </row>
    <row r="50" spans="1:3" s="14" customFormat="1" ht="11.25">
      <c r="A50" s="112" t="s">
        <v>56</v>
      </c>
      <c r="B50" s="111"/>
      <c r="C50" s="113"/>
    </row>
    <row r="51" spans="1:3" s="14" customFormat="1" ht="13.5">
      <c r="A51" s="185" t="s">
        <v>57</v>
      </c>
      <c r="B51" s="186"/>
      <c r="C51" s="186"/>
    </row>
    <row r="52" spans="1:3" s="14" customFormat="1" ht="24.75" customHeight="1">
      <c r="A52" s="198" t="s">
        <v>51</v>
      </c>
      <c r="B52" s="198"/>
      <c r="C52" s="198"/>
    </row>
    <row r="53" spans="1:3" s="14" customFormat="1" ht="12" customHeight="1">
      <c r="A53" s="112" t="s">
        <v>58</v>
      </c>
      <c r="B53" s="193"/>
      <c r="C53" s="113"/>
    </row>
    <row r="54" spans="1:3" s="14" customFormat="1" ht="12.75" customHeight="1">
      <c r="A54" s="112" t="s">
        <v>59</v>
      </c>
      <c r="B54" s="111"/>
      <c r="C54" s="187"/>
    </row>
    <row r="55" spans="1:3" s="14" customFormat="1" ht="12" customHeight="1">
      <c r="A55" s="112" t="s">
        <v>60</v>
      </c>
      <c r="B55" s="111"/>
      <c r="C55" s="187"/>
    </row>
    <row r="56" spans="1:3" s="14" customFormat="1" ht="11.25" customHeight="1">
      <c r="A56" s="112" t="s">
        <v>61</v>
      </c>
      <c r="B56" s="111"/>
      <c r="C56" s="187"/>
    </row>
    <row r="57" spans="1:5" s="14" customFormat="1" ht="13.5">
      <c r="A57" s="112" t="s">
        <v>62</v>
      </c>
      <c r="B57" s="111"/>
      <c r="C57" s="187"/>
      <c r="D57" s="157"/>
      <c r="E57" s="157"/>
    </row>
    <row r="58" spans="1:5" s="14" customFormat="1" ht="11.25">
      <c r="A58" s="19"/>
      <c r="B58" s="48"/>
      <c r="C58" s="20"/>
      <c r="D58" s="157"/>
      <c r="E58" s="157"/>
    </row>
    <row r="59" spans="1:5" s="14" customFormat="1" ht="11.25">
      <c r="A59" s="19"/>
      <c r="B59" s="48"/>
      <c r="C59" s="20"/>
      <c r="D59" s="157"/>
      <c r="E59" s="157"/>
    </row>
    <row r="60" spans="1:5" s="14" customFormat="1" ht="11.25">
      <c r="A60" s="19"/>
      <c r="B60" s="48"/>
      <c r="C60" s="20"/>
      <c r="D60" s="157"/>
      <c r="E60" s="157"/>
    </row>
    <row r="61" spans="1:5" s="14" customFormat="1" ht="11.25">
      <c r="A61" s="19"/>
      <c r="B61" s="48"/>
      <c r="C61" s="20"/>
      <c r="D61" s="158"/>
      <c r="E61" s="158"/>
    </row>
    <row r="62" spans="1:3" s="14" customFormat="1" ht="11.25">
      <c r="A62" s="19"/>
      <c r="B62" s="48"/>
      <c r="C62" s="20"/>
    </row>
  </sheetData>
  <mergeCells count="4">
    <mergeCell ref="G8:I8"/>
    <mergeCell ref="A52:C52"/>
    <mergeCell ref="A49:C49"/>
    <mergeCell ref="A1:C1"/>
  </mergeCells>
  <printOptions/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A1" sqref="A1:C1"/>
    </sheetView>
  </sheetViews>
  <sheetFormatPr defaultColWidth="11.421875" defaultRowHeight="15"/>
  <cols>
    <col min="1" max="1" width="36.140625" style="0" customWidth="1"/>
    <col min="3" max="3" width="10.421875" style="18" customWidth="1"/>
  </cols>
  <sheetData>
    <row r="1" spans="1:3" ht="15" customHeight="1">
      <c r="A1" s="200" t="str">
        <f>CONCATENATE("Indicadores básicos de la agrupación ",$A$3,","," ",2005)</f>
        <v>Indicadores básicos de la agrupación totonaco,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31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3" ht="13.5">
      <c r="A5" s="127" t="s">
        <v>79</v>
      </c>
      <c r="B5" s="126">
        <v>113041</v>
      </c>
      <c r="C5" s="118">
        <f>(B5/$B$7)*100</f>
        <v>48.95033126921578</v>
      </c>
    </row>
    <row r="6" spans="1:3" ht="13.5">
      <c r="A6" s="127" t="s">
        <v>80</v>
      </c>
      <c r="B6" s="126">
        <v>117889</v>
      </c>
      <c r="C6" s="118">
        <f>(B6/$B$7)*100</f>
        <v>51.04966873078423</v>
      </c>
    </row>
    <row r="7" spans="1:3" ht="13.5">
      <c r="A7" s="114" t="s">
        <v>94</v>
      </c>
      <c r="B7" s="126">
        <v>230930</v>
      </c>
      <c r="C7" s="118">
        <f>(B7/$B$7)*100</f>
        <v>100</v>
      </c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256" ht="13.5">
      <c r="A10" s="6" t="s">
        <v>90</v>
      </c>
      <c r="B10" s="50">
        <v>28754</v>
      </c>
      <c r="C10" s="134">
        <f>B10/($B$13-$B$12)*100</f>
        <v>12.714513754084662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6" ht="13.5">
      <c r="A11" s="114" t="s">
        <v>91</v>
      </c>
      <c r="B11" s="50">
        <v>197397</v>
      </c>
      <c r="C11" s="134">
        <f>B11/($B$13-$B$12)*100</f>
        <v>87.28548624591535</v>
      </c>
      <c r="E11" s="2"/>
      <c r="F11" s="50"/>
    </row>
    <row r="12" spans="1:6" ht="13.5">
      <c r="A12" s="114" t="s">
        <v>82</v>
      </c>
      <c r="B12" s="50">
        <v>4779</v>
      </c>
      <c r="C12" s="10">
        <v>0</v>
      </c>
      <c r="E12" s="2"/>
      <c r="F12" s="50"/>
    </row>
    <row r="13" spans="1:3" ht="13.5">
      <c r="A13" s="114" t="s">
        <v>81</v>
      </c>
      <c r="B13" s="50">
        <f>SUM(B10:B12)</f>
        <v>230930</v>
      </c>
      <c r="C13" s="134">
        <f>SUM(C10:C11)</f>
        <v>100.00000000000001</v>
      </c>
    </row>
    <row r="14" spans="1:4" ht="13.5">
      <c r="A14" s="114"/>
      <c r="B14" s="50"/>
      <c r="C14" s="122"/>
      <c r="D14" s="50"/>
    </row>
    <row r="15" spans="1:3" ht="13.5">
      <c r="A15" s="121" t="s">
        <v>105</v>
      </c>
      <c r="B15" s="120"/>
      <c r="C15" s="122"/>
    </row>
    <row r="16" spans="1:3" ht="13.5">
      <c r="A16" s="2" t="s">
        <v>21</v>
      </c>
      <c r="B16" s="50">
        <v>38851</v>
      </c>
      <c r="C16" s="134">
        <f>B16/($B$19-$B$18)*100</f>
        <v>92.91607873149499</v>
      </c>
    </row>
    <row r="17" spans="1:3" ht="13.5">
      <c r="A17" s="2" t="s">
        <v>93</v>
      </c>
      <c r="B17" s="50">
        <v>2962</v>
      </c>
      <c r="C17" s="134">
        <f>B17/($B$19-$B$18)*100</f>
        <v>7.0839212685050095</v>
      </c>
    </row>
    <row r="18" spans="1:3" ht="13.5">
      <c r="A18" s="2" t="s">
        <v>82</v>
      </c>
      <c r="B18" s="50">
        <v>135</v>
      </c>
      <c r="C18" s="10">
        <v>0</v>
      </c>
    </row>
    <row r="19" spans="1:3" ht="13.5">
      <c r="A19" s="2" t="s">
        <v>81</v>
      </c>
      <c r="B19" s="50">
        <v>41948</v>
      </c>
      <c r="C19" s="134">
        <f>SUM(C16:C17)</f>
        <v>100</v>
      </c>
    </row>
    <row r="20" spans="1:3" ht="13.5">
      <c r="A20" s="121"/>
      <c r="B20" s="120"/>
      <c r="C20" s="122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966</v>
      </c>
      <c r="C22" s="134">
        <f>B22/($B$26)*100</f>
        <v>2.324741895891993</v>
      </c>
    </row>
    <row r="23" spans="1:3" ht="13.5">
      <c r="A23" s="2" t="s">
        <v>106</v>
      </c>
      <c r="B23" s="50">
        <v>4193</v>
      </c>
      <c r="C23" s="134">
        <f>B23/($B$26)*100</f>
        <v>10.090727504632637</v>
      </c>
    </row>
    <row r="24" spans="1:3" ht="13.5">
      <c r="A24" s="2" t="s">
        <v>84</v>
      </c>
      <c r="B24" s="50">
        <v>30711</v>
      </c>
      <c r="C24" s="134">
        <f>B24/($B$26)*100</f>
        <v>73.90802108151036</v>
      </c>
    </row>
    <row r="25" spans="1:3" ht="13.5">
      <c r="A25" s="2" t="s">
        <v>85</v>
      </c>
      <c r="B25" s="50">
        <v>5683</v>
      </c>
      <c r="C25" s="134">
        <f>B25/($B$26)*100</f>
        <v>13.676509517965007</v>
      </c>
    </row>
    <row r="26" spans="1:5" ht="13.5">
      <c r="A26" s="2" t="s">
        <v>81</v>
      </c>
      <c r="B26" s="50">
        <v>41553</v>
      </c>
      <c r="C26" s="134">
        <f>B26/($B$26)*100</f>
        <v>100</v>
      </c>
      <c r="D26" s="2"/>
      <c r="E26" s="53"/>
    </row>
    <row r="27" spans="1:5" ht="13.5">
      <c r="A27" s="2"/>
      <c r="B27" s="50"/>
      <c r="C27" s="118"/>
      <c r="D27" s="2"/>
      <c r="E27" s="53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118450</v>
      </c>
      <c r="C29" s="118">
        <f>(B29/(B32-B31)*100)</f>
        <v>64.02910364660475</v>
      </c>
    </row>
    <row r="30" spans="1:3" ht="13.5">
      <c r="A30" s="114" t="s">
        <v>97</v>
      </c>
      <c r="B30" s="50">
        <v>66544</v>
      </c>
      <c r="C30" s="118">
        <f>(B30/(B32-B31)*100)</f>
        <v>35.97089635339524</v>
      </c>
    </row>
    <row r="31" spans="1:3" ht="13.5">
      <c r="A31" s="114" t="s">
        <v>20</v>
      </c>
      <c r="B31" s="50">
        <v>191</v>
      </c>
      <c r="C31" s="10">
        <v>0</v>
      </c>
    </row>
    <row r="32" spans="1:3" ht="13.5">
      <c r="A32" s="114" t="s">
        <v>81</v>
      </c>
      <c r="B32" s="50">
        <v>185185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61004</v>
      </c>
      <c r="C35" s="118">
        <f>(B35/($B$40-$B$39))*100</f>
        <v>33.27115852394821</v>
      </c>
    </row>
    <row r="36" spans="1:3" ht="13.5">
      <c r="A36" s="114" t="s">
        <v>86</v>
      </c>
      <c r="B36" s="53">
        <v>106543</v>
      </c>
      <c r="C36" s="118">
        <f>(B36/($B$40-$B$39))*100</f>
        <v>58.107813301046065</v>
      </c>
    </row>
    <row r="37" spans="1:3" ht="13.5">
      <c r="A37" s="114" t="s">
        <v>87</v>
      </c>
      <c r="B37" s="53">
        <v>12038</v>
      </c>
      <c r="C37" s="118">
        <f>(B37/($B$40-$B$39))*100</f>
        <v>6.565441713843166</v>
      </c>
    </row>
    <row r="38" spans="1:3" ht="13.5">
      <c r="A38" s="114" t="s">
        <v>88</v>
      </c>
      <c r="B38" s="53">
        <v>3769</v>
      </c>
      <c r="C38" s="118">
        <f>(B38/($B$40-$B$39))*100</f>
        <v>2.0555864611625596</v>
      </c>
    </row>
    <row r="39" spans="1:3" ht="13.5">
      <c r="A39" s="127" t="s">
        <v>82</v>
      </c>
      <c r="B39" s="53">
        <v>1831</v>
      </c>
      <c r="C39" s="10">
        <v>0</v>
      </c>
    </row>
    <row r="40" spans="1:3" ht="13.5">
      <c r="A40" s="114" t="s">
        <v>81</v>
      </c>
      <c r="B40" s="53">
        <v>185185</v>
      </c>
      <c r="C40" s="118">
        <f>(B39/$B$39)*100</f>
        <v>100</v>
      </c>
    </row>
    <row r="41" spans="1:3" ht="13.5">
      <c r="A41" s="114"/>
      <c r="B41" s="53"/>
      <c r="C41" s="118"/>
    </row>
    <row r="42" spans="1:3" ht="13.5">
      <c r="A42" s="121" t="s">
        <v>50</v>
      </c>
      <c r="B42" s="120"/>
      <c r="C42" s="35"/>
    </row>
    <row r="43" spans="1:3" ht="13.5">
      <c r="A43" s="114" t="s">
        <v>98</v>
      </c>
      <c r="B43" s="50">
        <v>153070</v>
      </c>
      <c r="C43" s="118">
        <f aca="true" t="shared" si="0" ref="C43:C48">B43/$B$48*100</f>
        <v>66.28415537175768</v>
      </c>
    </row>
    <row r="44" spans="1:3" ht="13.5">
      <c r="A44" s="114" t="s">
        <v>99</v>
      </c>
      <c r="B44" s="50">
        <v>46481</v>
      </c>
      <c r="C44" s="118">
        <f t="shared" si="0"/>
        <v>20.127744338111118</v>
      </c>
    </row>
    <row r="45" spans="1:3" ht="13.5">
      <c r="A45" s="114" t="s">
        <v>100</v>
      </c>
      <c r="B45" s="50">
        <v>10069</v>
      </c>
      <c r="C45" s="118">
        <f t="shared" si="0"/>
        <v>4.360195730307885</v>
      </c>
    </row>
    <row r="46" spans="1:3" ht="13.5">
      <c r="A46" s="114" t="s">
        <v>101</v>
      </c>
      <c r="B46" s="50">
        <v>12262</v>
      </c>
      <c r="C46" s="118">
        <f t="shared" si="0"/>
        <v>5.309834148876283</v>
      </c>
    </row>
    <row r="47" spans="1:3" ht="13.5">
      <c r="A47" s="114" t="s">
        <v>109</v>
      </c>
      <c r="B47" s="50">
        <v>9048</v>
      </c>
      <c r="C47" s="118">
        <f t="shared" si="0"/>
        <v>3.91807041094704</v>
      </c>
    </row>
    <row r="48" spans="1:3" ht="15" thickBot="1">
      <c r="A48" s="117" t="s">
        <v>81</v>
      </c>
      <c r="B48" s="116">
        <v>230930</v>
      </c>
      <c r="C48" s="115">
        <f t="shared" si="0"/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23.25" customHeight="1">
      <c r="A51" s="185" t="s">
        <v>57</v>
      </c>
      <c r="B51" s="186"/>
      <c r="C51" s="186"/>
    </row>
    <row r="52" spans="1:3" ht="22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0" customWidth="1"/>
    <col min="2" max="2" width="12.7109375" style="37" customWidth="1"/>
    <col min="3" max="3" width="12.7109375" style="18" bestFit="1" customWidth="1"/>
    <col min="4" max="4" width="4.421875" style="0" customWidth="1"/>
  </cols>
  <sheetData>
    <row r="1" spans="1:3" ht="13.5">
      <c r="A1" s="197" t="s">
        <v>132</v>
      </c>
      <c r="B1" s="197"/>
      <c r="C1" s="197"/>
    </row>
    <row r="2" spans="1:3" ht="15" thickBot="1">
      <c r="A2" s="16"/>
      <c r="B2" s="36"/>
      <c r="C2" s="17"/>
    </row>
    <row r="3" spans="1:3" ht="15" thickBot="1">
      <c r="A3" s="88" t="s">
        <v>133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3" ht="13.5">
      <c r="A5" s="3" t="s">
        <v>79</v>
      </c>
      <c r="B5" s="61">
        <v>51</v>
      </c>
      <c r="C5" s="9">
        <v>48.7</v>
      </c>
    </row>
    <row r="6" spans="1:3" ht="13.5">
      <c r="A6" s="3" t="s">
        <v>80</v>
      </c>
      <c r="B6" s="61">
        <v>65</v>
      </c>
      <c r="C6" s="9">
        <v>51.3</v>
      </c>
    </row>
    <row r="7" spans="1:3" ht="13.5">
      <c r="A7" s="2" t="s">
        <v>94</v>
      </c>
      <c r="B7" s="61">
        <v>116</v>
      </c>
      <c r="C7" s="9">
        <v>100</v>
      </c>
    </row>
    <row r="8" spans="1:3" ht="13.5">
      <c r="A8" s="5"/>
      <c r="B8" s="62"/>
      <c r="C8" s="12"/>
    </row>
    <row r="9" spans="1:3" ht="13.5">
      <c r="A9" s="4" t="s">
        <v>104</v>
      </c>
      <c r="B9" s="63"/>
      <c r="C9" s="11"/>
    </row>
    <row r="10" spans="1:3" ht="13.5">
      <c r="A10" s="6" t="s">
        <v>90</v>
      </c>
      <c r="B10" s="64">
        <v>1</v>
      </c>
      <c r="C10" s="10">
        <f>(B10/($B$13-$B$12)*100)</f>
        <v>0.9259259259259258</v>
      </c>
    </row>
    <row r="11" spans="1:3" ht="13.5">
      <c r="A11" s="5" t="s">
        <v>91</v>
      </c>
      <c r="B11" s="64">
        <v>107</v>
      </c>
      <c r="C11" s="10">
        <f>(B11/($B$13-$B$12)*100)</f>
        <v>99.07407407407408</v>
      </c>
    </row>
    <row r="12" spans="1:3" ht="13.5">
      <c r="A12" s="2" t="s">
        <v>82</v>
      </c>
      <c r="B12" s="64">
        <v>8</v>
      </c>
      <c r="C12" s="10">
        <v>0</v>
      </c>
    </row>
    <row r="13" spans="1:3" ht="13.5">
      <c r="A13" s="2" t="s">
        <v>81</v>
      </c>
      <c r="B13" s="64">
        <f>SUM(B10:B12)</f>
        <v>116</v>
      </c>
      <c r="C13" s="10">
        <f>SUM(C10:C11)</f>
        <v>100</v>
      </c>
    </row>
    <row r="14" spans="1:3" ht="13.5">
      <c r="A14" s="2"/>
      <c r="B14" s="64"/>
      <c r="C14" s="9"/>
    </row>
    <row r="15" spans="1:3" ht="13.5">
      <c r="A15" s="1" t="s">
        <v>105</v>
      </c>
      <c r="B15" s="60"/>
      <c r="C15" s="9"/>
    </row>
    <row r="16" spans="1:3" ht="13.5">
      <c r="A16" s="2" t="s">
        <v>92</v>
      </c>
      <c r="B16" s="64">
        <v>15</v>
      </c>
      <c r="C16" s="10">
        <f>(B16/$B$18)*100</f>
        <v>93.75</v>
      </c>
    </row>
    <row r="17" spans="1:3" ht="13.5">
      <c r="A17" s="2" t="s">
        <v>134</v>
      </c>
      <c r="B17" s="64">
        <v>1</v>
      </c>
      <c r="C17" s="10">
        <f>(B17/$B$18)*100</f>
        <v>6.25</v>
      </c>
    </row>
    <row r="18" spans="1:3" ht="13.5">
      <c r="A18" s="2" t="s">
        <v>81</v>
      </c>
      <c r="B18" s="64">
        <v>16</v>
      </c>
      <c r="C18" s="10">
        <f>SUM(C16:C17)</f>
        <v>100</v>
      </c>
    </row>
    <row r="19" spans="1:3" ht="13.5">
      <c r="A19" s="2"/>
      <c r="B19" s="64"/>
      <c r="C19" s="12"/>
    </row>
    <row r="20" spans="1:3" ht="13.5">
      <c r="A20" s="121" t="s">
        <v>49</v>
      </c>
      <c r="B20" s="60"/>
      <c r="C20" s="13"/>
    </row>
    <row r="21" spans="1:3" ht="13.5">
      <c r="A21" s="2" t="s">
        <v>83</v>
      </c>
      <c r="B21" s="64">
        <v>1</v>
      </c>
      <c r="C21" s="10">
        <f>(B21/$B$25)*100</f>
        <v>6.666666666666667</v>
      </c>
    </row>
    <row r="22" spans="1:3" ht="13.5">
      <c r="A22" s="2" t="s">
        <v>106</v>
      </c>
      <c r="B22" s="64">
        <v>1</v>
      </c>
      <c r="C22" s="10">
        <f>(B22/$B$25)*100</f>
        <v>6.666666666666667</v>
      </c>
    </row>
    <row r="23" spans="1:3" ht="13.5">
      <c r="A23" s="2" t="s">
        <v>84</v>
      </c>
      <c r="B23" s="64">
        <v>12</v>
      </c>
      <c r="C23" s="10">
        <f>(B23/$B$25)*100</f>
        <v>80</v>
      </c>
    </row>
    <row r="24" spans="1:3" ht="13.5">
      <c r="A24" s="2" t="s">
        <v>85</v>
      </c>
      <c r="B24" s="64">
        <v>1</v>
      </c>
      <c r="C24" s="10">
        <f>(B24/$B$25)*100</f>
        <v>6.666666666666667</v>
      </c>
    </row>
    <row r="25" spans="1:3" ht="13.5">
      <c r="A25" s="2" t="s">
        <v>81</v>
      </c>
      <c r="B25" s="64">
        <v>15</v>
      </c>
      <c r="C25" s="10">
        <f>(B25/$B$25)*100</f>
        <v>100</v>
      </c>
    </row>
    <row r="26" spans="1:3" ht="13.5">
      <c r="A26" s="5"/>
      <c r="B26" s="62"/>
      <c r="C26" s="10"/>
    </row>
    <row r="27" spans="1:3" ht="13.5">
      <c r="A27" s="1" t="s">
        <v>95</v>
      </c>
      <c r="B27" s="60"/>
      <c r="C27" s="9"/>
    </row>
    <row r="28" spans="1:3" ht="13.5">
      <c r="A28" s="2" t="s">
        <v>96</v>
      </c>
      <c r="B28" s="64">
        <v>87</v>
      </c>
      <c r="C28" s="10">
        <f>(B28/($B$30)*100)</f>
        <v>87</v>
      </c>
    </row>
    <row r="29" spans="1:3" ht="13.5">
      <c r="A29" s="2" t="s">
        <v>97</v>
      </c>
      <c r="B29" s="64">
        <v>13</v>
      </c>
      <c r="C29" s="10">
        <f>(B29/($B$30)*100)</f>
        <v>13</v>
      </c>
    </row>
    <row r="30" spans="1:3" ht="13.5">
      <c r="A30" s="2" t="s">
        <v>81</v>
      </c>
      <c r="B30" s="64">
        <v>100</v>
      </c>
      <c r="C30" s="10">
        <f>(B30/($B$30)*100)</f>
        <v>100</v>
      </c>
    </row>
    <row r="31" spans="1:3" ht="13.5">
      <c r="A31" s="2"/>
      <c r="B31" s="64"/>
      <c r="C31" s="10"/>
    </row>
    <row r="32" spans="1:3" ht="13.5">
      <c r="A32" s="121" t="s">
        <v>48</v>
      </c>
      <c r="B32" s="64"/>
      <c r="C32" s="9"/>
    </row>
    <row r="33" spans="1:3" ht="13.5">
      <c r="A33" s="2" t="s">
        <v>83</v>
      </c>
      <c r="B33" s="64">
        <v>14</v>
      </c>
      <c r="C33" s="10">
        <v>14</v>
      </c>
    </row>
    <row r="34" spans="1:3" ht="13.5">
      <c r="A34" s="2" t="s">
        <v>86</v>
      </c>
      <c r="B34" s="64">
        <v>67</v>
      </c>
      <c r="C34" s="10">
        <v>67</v>
      </c>
    </row>
    <row r="35" spans="1:3" ht="13.5">
      <c r="A35" s="2" t="s">
        <v>87</v>
      </c>
      <c r="B35" s="64">
        <v>12</v>
      </c>
      <c r="C35" s="10">
        <v>12</v>
      </c>
    </row>
    <row r="36" spans="1:3" ht="13.5">
      <c r="A36" s="2" t="s">
        <v>88</v>
      </c>
      <c r="B36" s="64">
        <v>7</v>
      </c>
      <c r="C36" s="10">
        <v>7</v>
      </c>
    </row>
    <row r="37" spans="1:3" ht="13.5">
      <c r="A37" s="2" t="s">
        <v>81</v>
      </c>
      <c r="B37" s="64">
        <v>100</v>
      </c>
      <c r="C37" s="10">
        <v>100</v>
      </c>
    </row>
    <row r="38" spans="1:3" ht="13.5">
      <c r="A38" s="5"/>
      <c r="B38" s="62"/>
      <c r="C38" s="26"/>
    </row>
    <row r="39" spans="1:3" ht="13.5">
      <c r="A39" s="121" t="s">
        <v>50</v>
      </c>
      <c r="B39" s="60"/>
      <c r="C39" s="26"/>
    </row>
    <row r="40" spans="1:3" ht="13.5">
      <c r="A40" s="2" t="s">
        <v>98</v>
      </c>
      <c r="B40" s="64">
        <v>89</v>
      </c>
      <c r="C40" s="10">
        <f>(B40/($B$45)*100)</f>
        <v>76.72413793103449</v>
      </c>
    </row>
    <row r="41" spans="1:3" ht="13.5">
      <c r="A41" s="2" t="s">
        <v>99</v>
      </c>
      <c r="B41" s="64">
        <v>4</v>
      </c>
      <c r="C41" s="10">
        <f>(B41/($B$45)*100)</f>
        <v>3.4482758620689653</v>
      </c>
    </row>
    <row r="42" spans="1:3" ht="13.5">
      <c r="A42" s="2" t="s">
        <v>100</v>
      </c>
      <c r="B42" s="64">
        <v>6</v>
      </c>
      <c r="C42" s="10">
        <f>(B42/($B$45)*100)</f>
        <v>5.172413793103448</v>
      </c>
    </row>
    <row r="43" spans="1:3" ht="13.5">
      <c r="A43" s="2" t="s">
        <v>101</v>
      </c>
      <c r="B43" s="64">
        <v>16</v>
      </c>
      <c r="C43" s="10">
        <f>(B43/($B$45)*100)</f>
        <v>13.793103448275861</v>
      </c>
    </row>
    <row r="44" spans="1:3" ht="13.5">
      <c r="A44" s="2" t="s">
        <v>109</v>
      </c>
      <c r="B44" s="64">
        <v>1</v>
      </c>
      <c r="C44" s="10">
        <f>(B44/($B$45)*100)</f>
        <v>0.8620689655172413</v>
      </c>
    </row>
    <row r="45" spans="1:3" ht="15" thickBot="1">
      <c r="A45" s="32" t="s">
        <v>81</v>
      </c>
      <c r="B45" s="65">
        <v>116</v>
      </c>
      <c r="C45" s="34">
        <f>(B45/($B$45)*100)</f>
        <v>100</v>
      </c>
    </row>
    <row r="46" spans="1:3" ht="27" customHeight="1">
      <c r="A46" s="199" t="s">
        <v>63</v>
      </c>
      <c r="B46" s="199"/>
      <c r="C46" s="199"/>
    </row>
    <row r="47" spans="1:3" ht="13.5">
      <c r="A47" s="112" t="s">
        <v>56</v>
      </c>
      <c r="B47" s="111"/>
      <c r="C47" s="113"/>
    </row>
    <row r="48" spans="1:3" ht="23.25" customHeight="1">
      <c r="A48" s="185" t="s">
        <v>57</v>
      </c>
      <c r="B48" s="186"/>
      <c r="C48" s="186"/>
    </row>
    <row r="49" spans="1:3" ht="24.75" customHeight="1">
      <c r="A49" s="198" t="s">
        <v>51</v>
      </c>
      <c r="B49" s="198"/>
      <c r="C49" s="198"/>
    </row>
    <row r="50" spans="1:3" ht="13.5">
      <c r="A50" s="112" t="s">
        <v>58</v>
      </c>
      <c r="B50" s="193"/>
      <c r="C50" s="113"/>
    </row>
    <row r="51" spans="1:3" ht="13.5">
      <c r="A51" s="112" t="s">
        <v>59</v>
      </c>
      <c r="B51" s="111"/>
      <c r="C51" s="187"/>
    </row>
    <row r="52" spans="1:3" ht="13.5">
      <c r="A52" s="112" t="s">
        <v>60</v>
      </c>
      <c r="B52" s="111"/>
      <c r="C52" s="187"/>
    </row>
    <row r="53" spans="1:3" ht="13.5">
      <c r="A53" s="112" t="s">
        <v>61</v>
      </c>
      <c r="B53" s="111"/>
      <c r="C53" s="187"/>
    </row>
    <row r="54" spans="1:3" ht="13.5">
      <c r="A54" s="112" t="s">
        <v>62</v>
      </c>
      <c r="B54" s="111"/>
      <c r="C54" s="187"/>
    </row>
  </sheetData>
  <mergeCells count="3">
    <mergeCell ref="A1:C1"/>
    <mergeCell ref="A49:C49"/>
    <mergeCell ref="A46:C46"/>
  </mergeCells>
  <printOptions/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triqui,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34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11177</v>
      </c>
      <c r="C5" s="9">
        <v>48.7</v>
      </c>
      <c r="D5" s="39"/>
    </row>
    <row r="6" spans="1:3" ht="13.5">
      <c r="A6" s="3" t="s">
        <v>80</v>
      </c>
      <c r="B6" s="126">
        <v>12669</v>
      </c>
      <c r="C6" s="9">
        <v>51.3</v>
      </c>
    </row>
    <row r="7" spans="1:3" ht="13.5">
      <c r="A7" s="2" t="s">
        <v>94</v>
      </c>
      <c r="B7" s="126">
        <v>23846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4548</v>
      </c>
      <c r="C10" s="10">
        <f>(B10/($B$13-$B$12)*100)</f>
        <v>19.690868944018703</v>
      </c>
      <c r="D10" s="50"/>
      <c r="E10" s="50"/>
    </row>
    <row r="11" spans="1:5" ht="13.5">
      <c r="A11" s="5" t="s">
        <v>91</v>
      </c>
      <c r="B11" s="50">
        <v>18549</v>
      </c>
      <c r="C11" s="10">
        <f>(B11/($B$13-$B$12)*100)</f>
        <v>80.3091310559813</v>
      </c>
      <c r="D11" s="50"/>
      <c r="E11" s="50"/>
    </row>
    <row r="12" spans="1:5" ht="13.5">
      <c r="A12" s="5" t="s">
        <v>82</v>
      </c>
      <c r="B12" s="50">
        <v>749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23846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6199</v>
      </c>
      <c r="C16" s="10">
        <f>(B16/($B$19-$B$18)*100)</f>
        <v>88.95106901994548</v>
      </c>
    </row>
    <row r="17" spans="1:3" ht="13.5">
      <c r="A17" s="2" t="s">
        <v>93</v>
      </c>
      <c r="B17" s="50">
        <v>770</v>
      </c>
      <c r="C17" s="10">
        <f>(B17/($B$19-$B$18)*100)</f>
        <v>11.048930980054529</v>
      </c>
    </row>
    <row r="18" spans="1:3" ht="13.5">
      <c r="A18" s="2" t="s">
        <v>82</v>
      </c>
      <c r="B18" s="50">
        <v>42</v>
      </c>
      <c r="C18" s="10">
        <v>0</v>
      </c>
    </row>
    <row r="19" spans="1:3" ht="13.5">
      <c r="A19" s="2" t="s">
        <v>81</v>
      </c>
      <c r="B19" s="50">
        <v>7011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342</v>
      </c>
      <c r="C22" s="10">
        <f>(B22/$B$26)*100</f>
        <v>4.973821989528796</v>
      </c>
    </row>
    <row r="23" spans="1:3" ht="13.5">
      <c r="A23" s="2" t="s">
        <v>106</v>
      </c>
      <c r="B23" s="50">
        <v>684</v>
      </c>
      <c r="C23" s="10">
        <f>(B23/$B$26)*100</f>
        <v>9.947643979057592</v>
      </c>
    </row>
    <row r="24" spans="1:3" ht="13.5">
      <c r="A24" s="2" t="s">
        <v>84</v>
      </c>
      <c r="B24" s="50">
        <v>5209</v>
      </c>
      <c r="C24" s="10">
        <f>(B24/$B$26)*100</f>
        <v>75.7562536358348</v>
      </c>
    </row>
    <row r="25" spans="1:3" ht="13.5">
      <c r="A25" s="2" t="s">
        <v>85</v>
      </c>
      <c r="B25" s="50">
        <v>641</v>
      </c>
      <c r="C25" s="10">
        <f>(B25/$B$26)*100</f>
        <v>9.322280395578824</v>
      </c>
    </row>
    <row r="26" spans="1:3" ht="13.5">
      <c r="A26" s="2" t="s">
        <v>81</v>
      </c>
      <c r="B26" s="50">
        <v>6876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10192</v>
      </c>
      <c r="C29" s="10">
        <f>(B29/($B$32-$B$31)*100)</f>
        <v>63.14745972738538</v>
      </c>
    </row>
    <row r="30" spans="1:3" ht="13.5">
      <c r="A30" s="2" t="s">
        <v>97</v>
      </c>
      <c r="B30" s="50">
        <v>5948</v>
      </c>
      <c r="C30" s="10">
        <f>(B30/($B$32-$B$31)*100)</f>
        <v>36.85254027261462</v>
      </c>
    </row>
    <row r="31" spans="1:3" ht="13.5">
      <c r="A31" s="2" t="s">
        <v>82</v>
      </c>
      <c r="B31" s="50">
        <v>37</v>
      </c>
      <c r="C31" s="10">
        <v>0</v>
      </c>
    </row>
    <row r="32" spans="1:3" ht="13.5">
      <c r="A32" s="2" t="s">
        <v>81</v>
      </c>
      <c r="B32" s="50">
        <v>16177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5276</v>
      </c>
      <c r="C35" s="10">
        <f>(B35/($B$40-$B$39)*100)</f>
        <v>33.259786925550024</v>
      </c>
    </row>
    <row r="36" spans="1:3" ht="13.5">
      <c r="A36" s="2" t="s">
        <v>86</v>
      </c>
      <c r="B36" s="53">
        <v>9074</v>
      </c>
      <c r="C36" s="10">
        <f>(B36/($B$40-$B$39)*100)</f>
        <v>57.202294647922834</v>
      </c>
    </row>
    <row r="37" spans="1:3" ht="13.5">
      <c r="A37" s="2" t="s">
        <v>87</v>
      </c>
      <c r="B37" s="53">
        <v>1175</v>
      </c>
      <c r="C37" s="10">
        <f>(B37/($B$40-$B$39)*100)</f>
        <v>7.407173926747777</v>
      </c>
    </row>
    <row r="38" spans="1:3" ht="13.5">
      <c r="A38" s="2" t="s">
        <v>88</v>
      </c>
      <c r="B38" s="53">
        <v>338</v>
      </c>
      <c r="C38" s="10">
        <f>(B38/($B$40-$B$39)*100)</f>
        <v>2.1307444997793605</v>
      </c>
    </row>
    <row r="39" spans="1:3" ht="13.5">
      <c r="A39" s="2" t="s">
        <v>82</v>
      </c>
      <c r="B39" s="53">
        <v>314</v>
      </c>
      <c r="C39" s="10">
        <v>0</v>
      </c>
    </row>
    <row r="40" spans="1:3" ht="13.5">
      <c r="A40" s="2" t="s">
        <v>81</v>
      </c>
      <c r="B40" s="53">
        <v>16177</v>
      </c>
      <c r="C40" s="10">
        <f>SUM(C35:C38)</f>
        <v>99.99999999999999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18112</v>
      </c>
      <c r="C43" s="26">
        <v>76</v>
      </c>
    </row>
    <row r="44" spans="1:8" ht="13.5">
      <c r="A44" s="5" t="s">
        <v>99</v>
      </c>
      <c r="B44" s="119">
        <v>2518</v>
      </c>
      <c r="C44" s="12">
        <v>10.6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1354</v>
      </c>
      <c r="C45" s="12">
        <v>5.7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1592</v>
      </c>
      <c r="C46" s="12">
        <v>6.7</v>
      </c>
    </row>
    <row r="47" spans="1:8" ht="13.5">
      <c r="A47" s="5" t="s">
        <v>109</v>
      </c>
      <c r="B47" s="119">
        <v>270</v>
      </c>
      <c r="C47" s="12">
        <v>1.1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23846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7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2" customWidth="1"/>
    <col min="2" max="2" width="12.7109375" style="9" customWidth="1"/>
    <col min="3" max="3" width="11.7109375" style="9" customWidth="1"/>
  </cols>
  <sheetData>
    <row r="1" spans="1:4" ht="13.5">
      <c r="A1" s="197" t="s">
        <v>66</v>
      </c>
      <c r="B1" s="197"/>
      <c r="C1" s="197"/>
      <c r="D1" s="8"/>
    </row>
    <row r="2" spans="1:3" ht="15" thickBot="1">
      <c r="A2" s="16"/>
      <c r="B2" s="17"/>
      <c r="C2" s="17"/>
    </row>
    <row r="3" spans="1:3" ht="15" thickBot="1">
      <c r="A3" s="31" t="s">
        <v>67</v>
      </c>
      <c r="B3" s="87">
        <v>2005</v>
      </c>
      <c r="C3" s="15" t="s">
        <v>102</v>
      </c>
    </row>
    <row r="4" spans="1:3" ht="13.5">
      <c r="A4" s="1" t="s">
        <v>110</v>
      </c>
      <c r="B4" s="60"/>
      <c r="C4" s="10"/>
    </row>
    <row r="5" spans="1:4" ht="13.5">
      <c r="A5" s="3" t="s">
        <v>79</v>
      </c>
      <c r="B5" s="92">
        <v>416</v>
      </c>
      <c r="C5" s="9">
        <v>48.7</v>
      </c>
      <c r="D5" s="39"/>
    </row>
    <row r="6" spans="1:3" ht="13.5">
      <c r="A6" s="3" t="s">
        <v>80</v>
      </c>
      <c r="B6" s="92">
        <v>426</v>
      </c>
      <c r="C6" s="9">
        <v>51.3</v>
      </c>
    </row>
    <row r="7" spans="1:3" ht="13.5">
      <c r="A7" s="2" t="s">
        <v>94</v>
      </c>
      <c r="B7" s="92">
        <v>842</v>
      </c>
      <c r="C7" s="10">
        <v>100</v>
      </c>
    </row>
    <row r="8" spans="1:3" ht="13.5">
      <c r="A8" s="5"/>
      <c r="B8" s="93"/>
      <c r="C8" s="12"/>
    </row>
    <row r="9" spans="1:3" ht="13.5">
      <c r="A9" s="4" t="s">
        <v>104</v>
      </c>
      <c r="B9" s="94"/>
      <c r="C9" s="11"/>
    </row>
    <row r="10" spans="1:3" ht="13.5">
      <c r="A10" s="6" t="s">
        <v>90</v>
      </c>
      <c r="B10" s="92">
        <v>1</v>
      </c>
      <c r="C10" s="150">
        <f>(B10/($B$13-$B$12)*100)</f>
        <v>0.12330456226880394</v>
      </c>
    </row>
    <row r="11" spans="1:3" ht="13.5">
      <c r="A11" s="5" t="s">
        <v>91</v>
      </c>
      <c r="B11" s="92">
        <v>810</v>
      </c>
      <c r="C11" s="10">
        <f>(B11/($B$13-$B$12)*100)</f>
        <v>99.8766954377312</v>
      </c>
    </row>
    <row r="12" spans="1:3" ht="13.5">
      <c r="A12" s="5" t="s">
        <v>82</v>
      </c>
      <c r="B12" s="92">
        <v>31</v>
      </c>
      <c r="C12" s="10">
        <v>0</v>
      </c>
    </row>
    <row r="13" spans="1:3" ht="13.5">
      <c r="A13" s="2" t="s">
        <v>81</v>
      </c>
      <c r="B13" s="92">
        <f>SUM(B10:B12)</f>
        <v>842</v>
      </c>
      <c r="C13" s="10">
        <f>SUM(C10:C11)</f>
        <v>100</v>
      </c>
    </row>
    <row r="14" ht="13.5">
      <c r="B14" s="92"/>
    </row>
    <row r="15" spans="1:2" ht="13.5">
      <c r="A15" s="1" t="s">
        <v>105</v>
      </c>
      <c r="B15" s="94"/>
    </row>
    <row r="16" spans="1:3" ht="13.5">
      <c r="A16" s="2" t="s">
        <v>92</v>
      </c>
      <c r="B16" s="50">
        <v>140</v>
      </c>
      <c r="C16" s="10">
        <v>98.6486486486486</v>
      </c>
    </row>
    <row r="17" spans="1:3" ht="13.5">
      <c r="A17" s="2" t="s">
        <v>93</v>
      </c>
      <c r="B17" s="50">
        <v>2</v>
      </c>
      <c r="C17" s="10">
        <v>1.3513513513513513</v>
      </c>
    </row>
    <row r="18" spans="1:3" ht="13.5">
      <c r="A18" s="2" t="s">
        <v>81</v>
      </c>
      <c r="B18" s="50">
        <v>142</v>
      </c>
      <c r="C18" s="10">
        <v>100</v>
      </c>
    </row>
    <row r="19" spans="1:3" ht="13.5">
      <c r="A19" s="5"/>
      <c r="B19" s="92"/>
      <c r="C19" s="12"/>
    </row>
    <row r="20" spans="1:3" ht="13.5">
      <c r="A20" s="121" t="s">
        <v>49</v>
      </c>
      <c r="B20" s="94"/>
      <c r="C20" s="13"/>
    </row>
    <row r="21" spans="1:3" ht="13.5">
      <c r="A21" s="2" t="s">
        <v>106</v>
      </c>
      <c r="B21" s="50">
        <v>8</v>
      </c>
      <c r="C21" s="10">
        <f>(B21/$B$24)*100</f>
        <v>5.673758865248227</v>
      </c>
    </row>
    <row r="22" spans="1:3" ht="13.5">
      <c r="A22" s="2" t="s">
        <v>84</v>
      </c>
      <c r="B22" s="50">
        <v>96</v>
      </c>
      <c r="C22" s="10">
        <f>(B22/$B$24)*100</f>
        <v>68.08510638297872</v>
      </c>
    </row>
    <row r="23" spans="1:3" ht="13.5">
      <c r="A23" s="2" t="s">
        <v>85</v>
      </c>
      <c r="B23" s="50">
        <v>37</v>
      </c>
      <c r="C23" s="10">
        <f>(B23/$B$24)*100</f>
        <v>26.24113475177305</v>
      </c>
    </row>
    <row r="24" spans="1:3" ht="13.5">
      <c r="A24" s="2" t="s">
        <v>81</v>
      </c>
      <c r="B24" s="50">
        <v>141</v>
      </c>
      <c r="C24" s="10">
        <f>(B24/$B$24)*100</f>
        <v>100</v>
      </c>
    </row>
    <row r="25" spans="1:3" ht="13.5">
      <c r="A25" s="5"/>
      <c r="B25" s="93"/>
      <c r="C25" s="12"/>
    </row>
    <row r="26" spans="1:2" ht="13.5">
      <c r="A26" s="1" t="s">
        <v>95</v>
      </c>
      <c r="B26" s="94"/>
    </row>
    <row r="27" spans="1:3" ht="13.5">
      <c r="A27" s="2" t="s">
        <v>96</v>
      </c>
      <c r="B27" s="92">
        <v>531</v>
      </c>
      <c r="C27" s="10">
        <f>(B27/$B$29)*100</f>
        <v>76.62337662337663</v>
      </c>
    </row>
    <row r="28" spans="1:3" ht="13.5">
      <c r="A28" s="2" t="s">
        <v>97</v>
      </c>
      <c r="B28" s="92">
        <v>162</v>
      </c>
      <c r="C28" s="10">
        <f>(B28/$B$29)*100</f>
        <v>23.376623376623375</v>
      </c>
    </row>
    <row r="29" spans="1:3" ht="13.5">
      <c r="A29" s="2" t="s">
        <v>81</v>
      </c>
      <c r="B29" s="93">
        <f>SUM(B27:B28)</f>
        <v>693</v>
      </c>
      <c r="C29" s="10">
        <f>(B29/$B$29)*100</f>
        <v>100</v>
      </c>
    </row>
    <row r="30" spans="1:3" ht="13.5">
      <c r="A30" s="5"/>
      <c r="C30" s="12"/>
    </row>
    <row r="31" spans="1:2" ht="13.5">
      <c r="A31" s="121" t="s">
        <v>48</v>
      </c>
      <c r="B31" s="92"/>
    </row>
    <row r="32" spans="1:3" ht="13.5">
      <c r="A32" s="2" t="s">
        <v>83</v>
      </c>
      <c r="B32" s="53">
        <v>162</v>
      </c>
      <c r="C32" s="10">
        <f>(B32/($B$37-$B$36)*100)</f>
        <v>23.51233671988389</v>
      </c>
    </row>
    <row r="33" spans="1:3" ht="15.75" customHeight="1">
      <c r="A33" s="2" t="s">
        <v>86</v>
      </c>
      <c r="B33" s="53">
        <v>455</v>
      </c>
      <c r="C33" s="10">
        <f>(B33/($B$37-$B$36)*100)</f>
        <v>66.0377358490566</v>
      </c>
    </row>
    <row r="34" spans="1:3" ht="13.5">
      <c r="A34" s="2" t="s">
        <v>87</v>
      </c>
      <c r="B34" s="53">
        <v>52</v>
      </c>
      <c r="C34" s="10">
        <f>(B34/($B$37-$B$36)*100)</f>
        <v>7.547169811320755</v>
      </c>
    </row>
    <row r="35" spans="1:3" ht="13.5">
      <c r="A35" s="2" t="s">
        <v>88</v>
      </c>
      <c r="B35" s="53">
        <v>20</v>
      </c>
      <c r="C35" s="10">
        <f>(B35/($B$37-$B$36)*100)</f>
        <v>2.9027576197387517</v>
      </c>
    </row>
    <row r="36" spans="1:3" ht="13.5">
      <c r="A36" s="2" t="s">
        <v>82</v>
      </c>
      <c r="B36" s="53">
        <v>4</v>
      </c>
      <c r="C36" s="10">
        <v>0</v>
      </c>
    </row>
    <row r="37" spans="1:3" ht="13.5">
      <c r="A37" s="2" t="s">
        <v>81</v>
      </c>
      <c r="B37" s="53">
        <v>693</v>
      </c>
      <c r="C37" s="10">
        <f>SUM(C32:C35)</f>
        <v>100</v>
      </c>
    </row>
    <row r="38" spans="1:3" ht="13.5">
      <c r="A38" s="5"/>
      <c r="B38" s="93"/>
      <c r="C38" s="12"/>
    </row>
    <row r="39" spans="1:2" ht="13.5">
      <c r="A39" s="121" t="s">
        <v>50</v>
      </c>
      <c r="B39" s="94"/>
    </row>
    <row r="40" spans="1:3" ht="13.5">
      <c r="A40" s="5" t="s">
        <v>98</v>
      </c>
      <c r="B40" s="119">
        <v>811</v>
      </c>
      <c r="C40" s="12">
        <v>96.3</v>
      </c>
    </row>
    <row r="41" spans="1:8" ht="13.5">
      <c r="A41" s="5" t="s">
        <v>99</v>
      </c>
      <c r="B41" s="119">
        <v>5</v>
      </c>
      <c r="C41" s="12">
        <v>0.6</v>
      </c>
      <c r="D41" s="14"/>
      <c r="E41" s="14"/>
      <c r="F41" s="14"/>
      <c r="G41" s="14"/>
      <c r="H41" s="14"/>
    </row>
    <row r="42" spans="1:8" ht="13.5">
      <c r="A42" s="5" t="s">
        <v>100</v>
      </c>
      <c r="B42" s="119">
        <v>5</v>
      </c>
      <c r="C42" s="12">
        <v>0.6</v>
      </c>
      <c r="D42" s="14"/>
      <c r="E42" s="14"/>
      <c r="F42" s="14"/>
      <c r="G42" s="14"/>
      <c r="H42" s="14"/>
    </row>
    <row r="43" spans="1:3" ht="13.5">
      <c r="A43" s="5" t="s">
        <v>101</v>
      </c>
      <c r="B43" s="119">
        <v>16</v>
      </c>
      <c r="C43" s="12">
        <v>1.9</v>
      </c>
    </row>
    <row r="44" spans="1:8" ht="13.5">
      <c r="A44" s="5" t="s">
        <v>109</v>
      </c>
      <c r="B44" s="119">
        <v>5</v>
      </c>
      <c r="C44" s="12">
        <v>0.6</v>
      </c>
      <c r="D44" s="14"/>
      <c r="E44" s="14"/>
      <c r="F44" s="14"/>
      <c r="G44" s="14"/>
      <c r="H44" s="14"/>
    </row>
    <row r="45" spans="1:8" ht="15" thickBot="1">
      <c r="A45" s="32" t="s">
        <v>81</v>
      </c>
      <c r="B45" s="116">
        <v>842</v>
      </c>
      <c r="C45" s="33">
        <v>100</v>
      </c>
      <c r="D45" s="14"/>
      <c r="E45" s="14"/>
      <c r="F45" s="14"/>
      <c r="G45" s="14"/>
      <c r="H45" s="14"/>
    </row>
    <row r="46" spans="1:8" ht="27" customHeight="1">
      <c r="A46" s="199" t="s">
        <v>63</v>
      </c>
      <c r="B46" s="199"/>
      <c r="C46" s="199"/>
      <c r="D46" s="14"/>
      <c r="E46" s="14"/>
      <c r="F46" s="14"/>
      <c r="G46" s="14"/>
      <c r="H46" s="14"/>
    </row>
    <row r="47" spans="1:8" ht="13.5">
      <c r="A47" s="112" t="s">
        <v>56</v>
      </c>
      <c r="B47" s="111"/>
      <c r="C47" s="113"/>
      <c r="D47" s="14"/>
      <c r="E47" s="14"/>
      <c r="F47" s="14"/>
      <c r="G47" s="14"/>
      <c r="H47" s="14"/>
    </row>
    <row r="48" spans="1:8" ht="15" customHeight="1">
      <c r="A48" s="185" t="s">
        <v>57</v>
      </c>
      <c r="B48" s="186"/>
      <c r="C48" s="186"/>
      <c r="D48" s="14"/>
      <c r="E48" s="14"/>
      <c r="F48" s="14"/>
      <c r="G48" s="14"/>
      <c r="H48" s="14"/>
    </row>
    <row r="49" spans="1:3" ht="24.75" customHeight="1">
      <c r="A49" s="198" t="s">
        <v>51</v>
      </c>
      <c r="B49" s="198"/>
      <c r="C49" s="198"/>
    </row>
    <row r="50" spans="1:3" ht="13.5">
      <c r="A50" s="112" t="s">
        <v>58</v>
      </c>
      <c r="B50" s="193"/>
      <c r="C50" s="113"/>
    </row>
    <row r="51" spans="1:3" ht="13.5">
      <c r="A51" s="112" t="s">
        <v>59</v>
      </c>
      <c r="B51" s="111"/>
      <c r="C51" s="187"/>
    </row>
    <row r="52" spans="1:3" ht="13.5">
      <c r="A52" s="112" t="s">
        <v>60</v>
      </c>
      <c r="B52" s="111"/>
      <c r="C52" s="187"/>
    </row>
    <row r="53" spans="1:3" ht="13.5">
      <c r="A53" s="112" t="s">
        <v>61</v>
      </c>
      <c r="B53" s="111"/>
      <c r="C53" s="187"/>
    </row>
    <row r="54" spans="1:3" ht="13.5">
      <c r="A54" s="112" t="s">
        <v>62</v>
      </c>
      <c r="B54" s="111"/>
      <c r="C54" s="187"/>
    </row>
  </sheetData>
  <mergeCells count="3">
    <mergeCell ref="A1:C1"/>
    <mergeCell ref="A49:C49"/>
    <mergeCell ref="A46:C46"/>
  </mergeCells>
  <printOptions/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8.8515625" defaultRowHeight="15"/>
  <cols>
    <col min="1" max="1" width="27.140625" style="2" customWidth="1"/>
    <col min="2" max="2" width="17.28125" style="49" customWidth="1"/>
    <col min="3" max="3" width="13.421875" style="9" customWidth="1"/>
  </cols>
  <sheetData>
    <row r="1" spans="1:4" ht="15" customHeight="1">
      <c r="A1" s="197" t="str">
        <f>CONCATENATE("Indicadores básicos de la agrupación ",$A$3,","," 2005")</f>
        <v>Indicadores básicos de la agrupación tlapaneco,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74</v>
      </c>
      <c r="B3" s="109">
        <v>2005</v>
      </c>
      <c r="C3" s="15" t="s">
        <v>102</v>
      </c>
    </row>
    <row r="4" spans="1:3" ht="13.5">
      <c r="A4" s="1" t="s">
        <v>110</v>
      </c>
      <c r="B4" s="104"/>
      <c r="C4" s="10"/>
    </row>
    <row r="5" spans="1:4" ht="13.5">
      <c r="A5" s="3" t="s">
        <v>79</v>
      </c>
      <c r="B5" s="105">
        <v>47689</v>
      </c>
      <c r="C5" s="9">
        <v>48.7</v>
      </c>
      <c r="D5" s="39"/>
    </row>
    <row r="6" spans="1:3" ht="13.5">
      <c r="A6" s="3" t="s">
        <v>80</v>
      </c>
      <c r="B6" s="105">
        <v>50884</v>
      </c>
      <c r="C6" s="9">
        <v>51.3</v>
      </c>
    </row>
    <row r="7" spans="1:3" ht="13.5">
      <c r="A7" s="2" t="s">
        <v>94</v>
      </c>
      <c r="B7" s="105">
        <v>98573</v>
      </c>
      <c r="C7" s="10">
        <v>100</v>
      </c>
    </row>
    <row r="8" spans="1:9" ht="13.5">
      <c r="A8" s="5"/>
      <c r="B8" s="106"/>
      <c r="C8" s="12"/>
      <c r="G8" s="197"/>
      <c r="H8" s="197"/>
      <c r="I8" s="197"/>
    </row>
    <row r="9" spans="1:3" ht="13.5">
      <c r="A9" s="4" t="s">
        <v>104</v>
      </c>
      <c r="B9" s="104"/>
      <c r="C9" s="11"/>
    </row>
    <row r="10" spans="1:3" ht="17.25" customHeight="1">
      <c r="A10" s="6" t="s">
        <v>90</v>
      </c>
      <c r="B10" s="107">
        <v>21397</v>
      </c>
      <c r="C10" s="10">
        <f>(B10/($B$13-$B$12)*100)</f>
        <v>22.147581538334144</v>
      </c>
    </row>
    <row r="11" spans="1:3" ht="13.5">
      <c r="A11" s="5" t="s">
        <v>91</v>
      </c>
      <c r="B11" s="107">
        <v>75214</v>
      </c>
      <c r="C11" s="10">
        <f>(B11/($B$13-$B$12)*100)</f>
        <v>77.85241846166585</v>
      </c>
    </row>
    <row r="12" spans="1:3" ht="13.5">
      <c r="A12" s="5" t="s">
        <v>82</v>
      </c>
      <c r="B12" s="107">
        <v>1962</v>
      </c>
      <c r="C12" s="10">
        <v>0</v>
      </c>
    </row>
    <row r="13" spans="1:3" ht="13.5">
      <c r="A13" s="2" t="s">
        <v>81</v>
      </c>
      <c r="B13" s="107">
        <v>98573</v>
      </c>
      <c r="C13" s="10">
        <f>SUM(C10:C11)</f>
        <v>100</v>
      </c>
    </row>
    <row r="14" ht="13.5">
      <c r="B14" s="104"/>
    </row>
    <row r="15" spans="1:2" ht="13.5">
      <c r="A15" s="1" t="s">
        <v>105</v>
      </c>
      <c r="B15" s="104"/>
    </row>
    <row r="16" spans="1:3" ht="13.5">
      <c r="A16" s="2" t="s">
        <v>92</v>
      </c>
      <c r="B16" s="107">
        <v>26824</v>
      </c>
      <c r="C16" s="10">
        <f>(B16/($B$19-$B$18)*100)</f>
        <v>89.8686679174484</v>
      </c>
    </row>
    <row r="17" spans="1:3" ht="13.5">
      <c r="A17" s="2" t="s">
        <v>93</v>
      </c>
      <c r="B17" s="107">
        <v>3024</v>
      </c>
      <c r="C17" s="10">
        <f>(B17/($B$19-$B$18)*100)</f>
        <v>10.131332082551594</v>
      </c>
    </row>
    <row r="18" spans="1:3" ht="13.5">
      <c r="A18" s="2" t="s">
        <v>82</v>
      </c>
      <c r="B18" s="107">
        <v>141</v>
      </c>
      <c r="C18" s="10">
        <v>0</v>
      </c>
    </row>
    <row r="19" spans="1:3" ht="13.5">
      <c r="A19" s="2" t="s">
        <v>81</v>
      </c>
      <c r="B19" s="107">
        <v>29989</v>
      </c>
      <c r="C19" s="10">
        <f>SUM(C16:C17)</f>
        <v>100</v>
      </c>
    </row>
    <row r="20" spans="1:3" ht="13.5">
      <c r="A20" s="5"/>
      <c r="B20" s="104"/>
      <c r="C20" s="12"/>
    </row>
    <row r="21" spans="1:3" ht="13.5">
      <c r="A21" s="121" t="s">
        <v>49</v>
      </c>
      <c r="B21" s="104"/>
      <c r="C21" s="13"/>
    </row>
    <row r="22" spans="1:3" ht="13.5">
      <c r="A22" s="2" t="s">
        <v>83</v>
      </c>
      <c r="B22" s="107">
        <v>1590</v>
      </c>
      <c r="C22" s="10">
        <f>(B22/$B$26)*100</f>
        <v>5.387638926538357</v>
      </c>
    </row>
    <row r="23" spans="1:3" ht="13.5">
      <c r="A23" s="2" t="s">
        <v>106</v>
      </c>
      <c r="B23" s="107">
        <v>3436</v>
      </c>
      <c r="C23" s="10">
        <f>(B23/$B$26)*100</f>
        <v>11.64272160477094</v>
      </c>
    </row>
    <row r="24" spans="1:3" ht="13.5">
      <c r="A24" s="2" t="s">
        <v>84</v>
      </c>
      <c r="B24" s="107">
        <v>21612</v>
      </c>
      <c r="C24" s="10">
        <f>(B24/$B$26)*100</f>
        <v>73.231227975061</v>
      </c>
    </row>
    <row r="25" spans="1:3" ht="13.5">
      <c r="A25" s="2" t="s">
        <v>85</v>
      </c>
      <c r="B25" s="107">
        <v>2874</v>
      </c>
      <c r="C25" s="10">
        <f>(B25/$B$26)*100</f>
        <v>9.73841149362971</v>
      </c>
    </row>
    <row r="26" spans="1:3" ht="13.5">
      <c r="A26" s="2" t="s">
        <v>81</v>
      </c>
      <c r="B26" s="107">
        <v>29512</v>
      </c>
      <c r="C26" s="10">
        <f>(B26/$B$26)*100</f>
        <v>100</v>
      </c>
    </row>
    <row r="27" spans="1:3" ht="13.5">
      <c r="A27" s="5"/>
      <c r="B27" s="104"/>
      <c r="C27" s="12"/>
    </row>
    <row r="28" spans="1:2" ht="13.5">
      <c r="A28" s="1" t="s">
        <v>95</v>
      </c>
      <c r="B28" s="104"/>
    </row>
    <row r="29" spans="1:3" ht="13.5">
      <c r="A29" s="2" t="s">
        <v>96</v>
      </c>
      <c r="B29" s="107">
        <v>42425</v>
      </c>
      <c r="C29" s="10">
        <f>(B29/($B$32-$B$31)*100)</f>
        <v>64.96240831763824</v>
      </c>
    </row>
    <row r="30" spans="1:3" ht="13.5">
      <c r="A30" s="2" t="s">
        <v>97</v>
      </c>
      <c r="B30" s="107">
        <v>22882</v>
      </c>
      <c r="C30" s="10">
        <f>(B30/($B$32-$B$31)*100)</f>
        <v>35.03759168236177</v>
      </c>
    </row>
    <row r="31" spans="1:3" ht="13.5">
      <c r="A31" s="2" t="s">
        <v>82</v>
      </c>
      <c r="B31" s="107">
        <v>60</v>
      </c>
      <c r="C31" s="10">
        <v>0</v>
      </c>
    </row>
    <row r="32" spans="1:3" ht="13.5">
      <c r="A32" s="2" t="s">
        <v>81</v>
      </c>
      <c r="B32" s="107">
        <v>65367</v>
      </c>
      <c r="C32" s="10">
        <f>SUM(C29:C30)</f>
        <v>100</v>
      </c>
    </row>
    <row r="33" spans="2:3" ht="13.5">
      <c r="B33" s="90"/>
      <c r="C33" s="12"/>
    </row>
    <row r="34" spans="1:2" ht="13.5">
      <c r="A34" s="121" t="s">
        <v>48</v>
      </c>
      <c r="B34" s="104"/>
    </row>
    <row r="35" spans="1:3" ht="13.5">
      <c r="A35" s="2" t="s">
        <v>83</v>
      </c>
      <c r="B35" s="53">
        <v>19673</v>
      </c>
      <c r="C35" s="10">
        <f>(B35/($B$40-$B$39)*100)</f>
        <v>30.576624184022382</v>
      </c>
    </row>
    <row r="36" spans="1:3" ht="15.75" customHeight="1">
      <c r="A36" s="2" t="s">
        <v>86</v>
      </c>
      <c r="B36" s="53">
        <v>37057</v>
      </c>
      <c r="C36" s="10">
        <f>(B36/($B$40-$B$39)*100)</f>
        <v>57.595585949642526</v>
      </c>
    </row>
    <row r="37" spans="1:3" ht="13.5">
      <c r="A37" s="2" t="s">
        <v>87</v>
      </c>
      <c r="B37" s="53">
        <v>5813</v>
      </c>
      <c r="C37" s="10">
        <f>(B37/($B$40-$B$39)*100)</f>
        <v>9.03481504507305</v>
      </c>
    </row>
    <row r="38" spans="1:3" ht="13.5">
      <c r="A38" s="2" t="s">
        <v>88</v>
      </c>
      <c r="B38" s="53">
        <v>1797</v>
      </c>
      <c r="C38" s="10">
        <f>(B38/($B$40-$B$39)*100)</f>
        <v>2.792974821262045</v>
      </c>
    </row>
    <row r="39" spans="1:3" ht="13.5">
      <c r="A39" s="2" t="s">
        <v>82</v>
      </c>
      <c r="B39" s="53">
        <v>1027</v>
      </c>
      <c r="C39" s="10">
        <v>0</v>
      </c>
    </row>
    <row r="40" spans="1:3" ht="13.5">
      <c r="A40" s="2" t="s">
        <v>81</v>
      </c>
      <c r="B40" s="53">
        <v>65367</v>
      </c>
      <c r="C40" s="10">
        <f>SUM(C35:C38)</f>
        <v>100</v>
      </c>
    </row>
    <row r="41" spans="1:3" ht="13.5">
      <c r="A41" s="5"/>
      <c r="B41" s="104"/>
      <c r="C41" s="12"/>
    </row>
    <row r="42" spans="1:2" ht="13.5">
      <c r="A42" s="121" t="s">
        <v>50</v>
      </c>
      <c r="B42" s="104"/>
    </row>
    <row r="43" spans="1:3" ht="13.5">
      <c r="A43" s="5" t="s">
        <v>98</v>
      </c>
      <c r="B43" s="107">
        <v>83642</v>
      </c>
      <c r="C43" s="12">
        <v>84.9</v>
      </c>
    </row>
    <row r="44" spans="1:8" ht="13.5">
      <c r="A44" s="5" t="s">
        <v>99</v>
      </c>
      <c r="B44" s="107">
        <v>5779</v>
      </c>
      <c r="C44" s="12">
        <v>5.9</v>
      </c>
      <c r="D44" s="14"/>
      <c r="E44" s="14"/>
      <c r="F44" s="14"/>
      <c r="G44" s="14"/>
      <c r="H44" s="14"/>
    </row>
    <row r="45" spans="1:8" ht="13.5">
      <c r="A45" s="5" t="s">
        <v>100</v>
      </c>
      <c r="B45" s="107">
        <v>3128</v>
      </c>
      <c r="C45" s="12">
        <v>3.2</v>
      </c>
      <c r="D45" s="14"/>
      <c r="E45" s="14"/>
      <c r="F45" s="14"/>
      <c r="G45" s="14"/>
      <c r="H45" s="14"/>
    </row>
    <row r="46" spans="1:3" ht="13.5">
      <c r="A46" s="5" t="s">
        <v>101</v>
      </c>
      <c r="B46" s="107">
        <v>5029</v>
      </c>
      <c r="C46" s="12">
        <v>5.1</v>
      </c>
    </row>
    <row r="47" spans="1:8" ht="13.5">
      <c r="A47" s="5" t="s">
        <v>109</v>
      </c>
      <c r="B47" s="107">
        <v>995</v>
      </c>
      <c r="C47" s="26">
        <v>1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08">
        <v>98573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2.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tseltal,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33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185666</v>
      </c>
      <c r="C5" s="9">
        <v>48.7</v>
      </c>
      <c r="D5" s="39"/>
    </row>
    <row r="6" spans="1:3" ht="13.5">
      <c r="A6" s="3" t="s">
        <v>80</v>
      </c>
      <c r="B6" s="126">
        <v>186064</v>
      </c>
      <c r="C6" s="9">
        <v>51.3</v>
      </c>
    </row>
    <row r="7" spans="1:3" ht="13.5">
      <c r="A7" s="2" t="s">
        <v>94</v>
      </c>
      <c r="B7" s="126">
        <v>371730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100641</v>
      </c>
      <c r="C10" s="10">
        <f>(B10/($B$13-$B$12)*100)</f>
        <v>27.40402288365659</v>
      </c>
      <c r="D10" s="50"/>
      <c r="E10" s="50"/>
    </row>
    <row r="11" spans="1:3" ht="13.5">
      <c r="A11" s="5" t="s">
        <v>91</v>
      </c>
      <c r="B11" s="50">
        <v>266608</v>
      </c>
      <c r="C11" s="10">
        <f>(B11/($B$13-$B$12)*100)</f>
        <v>72.5959771163434</v>
      </c>
    </row>
    <row r="12" spans="1:5" ht="13.5">
      <c r="A12" s="5" t="s">
        <v>82</v>
      </c>
      <c r="B12" s="50">
        <v>4481</v>
      </c>
      <c r="C12" s="10">
        <v>0</v>
      </c>
      <c r="D12" s="50"/>
      <c r="E12" s="50"/>
    </row>
    <row r="13" spans="1:5" ht="13.5">
      <c r="A13" s="2" t="s">
        <v>81</v>
      </c>
      <c r="B13" s="50">
        <v>371730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99515</v>
      </c>
      <c r="C16" s="10">
        <f>(B16/($B$19-$B$18)*100)</f>
        <v>87.66296687808315</v>
      </c>
    </row>
    <row r="17" spans="1:3" ht="13.5">
      <c r="A17" s="2" t="s">
        <v>93</v>
      </c>
      <c r="B17" s="50">
        <v>14005</v>
      </c>
      <c r="C17" s="10">
        <f>(B17/($B$19-$B$18)*100)</f>
        <v>12.337033121916843</v>
      </c>
    </row>
    <row r="18" spans="1:3" ht="13.5">
      <c r="A18" s="2" t="s">
        <v>82</v>
      </c>
      <c r="B18" s="50">
        <v>393</v>
      </c>
      <c r="C18" s="10">
        <v>0</v>
      </c>
    </row>
    <row r="19" spans="1:3" ht="13.5">
      <c r="A19" s="2" t="s">
        <v>81</v>
      </c>
      <c r="B19" s="50">
        <v>113913</v>
      </c>
      <c r="C19" s="10">
        <f>SUM(C16:C17)</f>
        <v>100</v>
      </c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7892</v>
      </c>
      <c r="C22" s="10">
        <f>(B22/$B$26)*100</f>
        <v>7.036376604850214</v>
      </c>
    </row>
    <row r="23" spans="1:3" ht="13.5">
      <c r="A23" s="2" t="s">
        <v>106</v>
      </c>
      <c r="B23" s="50">
        <v>10544</v>
      </c>
      <c r="C23" s="10">
        <f>(B23/$B$26)*100</f>
        <v>9.400855920114122</v>
      </c>
    </row>
    <row r="24" spans="1:3" ht="13.5">
      <c r="A24" s="2" t="s">
        <v>84</v>
      </c>
      <c r="B24" s="50">
        <v>82285</v>
      </c>
      <c r="C24" s="10">
        <f>(B24/$B$26)*100</f>
        <v>73.36394436519258</v>
      </c>
    </row>
    <row r="25" spans="1:3" ht="13.5">
      <c r="A25" s="2" t="s">
        <v>85</v>
      </c>
      <c r="B25" s="50">
        <v>11439</v>
      </c>
      <c r="C25" s="10">
        <f>(B25/$B$26)*100</f>
        <v>10.198823109843081</v>
      </c>
    </row>
    <row r="26" spans="1:3" ht="13.5">
      <c r="A26" s="2" t="s">
        <v>81</v>
      </c>
      <c r="B26" s="50">
        <v>112160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153134</v>
      </c>
      <c r="C29" s="10">
        <f>(B29/($B$32-$B$31)*100)</f>
        <v>62.42010695884693</v>
      </c>
    </row>
    <row r="30" spans="1:3" ht="13.5">
      <c r="A30" s="2" t="s">
        <v>97</v>
      </c>
      <c r="B30" s="50">
        <v>92194</v>
      </c>
      <c r="C30" s="10">
        <f>(B30/($B$32-$B$31)*100)</f>
        <v>37.57989304115307</v>
      </c>
    </row>
    <row r="31" spans="1:3" ht="13.5">
      <c r="A31" s="2" t="s">
        <v>82</v>
      </c>
      <c r="B31" s="50">
        <v>237</v>
      </c>
      <c r="C31" s="10">
        <v>0</v>
      </c>
    </row>
    <row r="32" spans="1:3" ht="13.5">
      <c r="A32" s="2" t="s">
        <v>81</v>
      </c>
      <c r="B32" s="50">
        <v>245565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83789</v>
      </c>
      <c r="C35" s="10">
        <f>(B35/($B$40-$B$39)*100)</f>
        <v>34.562284215172276</v>
      </c>
    </row>
    <row r="36" spans="1:3" ht="13.5">
      <c r="A36" s="2" t="s">
        <v>86</v>
      </c>
      <c r="B36" s="53">
        <v>137713</v>
      </c>
      <c r="C36" s="10">
        <f>(B36/($B$40-$B$39)*100)</f>
        <v>56.805497692107785</v>
      </c>
    </row>
    <row r="37" spans="1:3" ht="13.5">
      <c r="A37" s="2" t="s">
        <v>87</v>
      </c>
      <c r="B37" s="53">
        <v>16870</v>
      </c>
      <c r="C37" s="10">
        <f>(B37/($B$40-$B$39)*100)</f>
        <v>6.958738434758217</v>
      </c>
    </row>
    <row r="38" spans="1:3" ht="13.5">
      <c r="A38" s="2" t="s">
        <v>88</v>
      </c>
      <c r="B38" s="53">
        <v>4057</v>
      </c>
      <c r="C38" s="10">
        <f>(B38/($B$40-$B$39)*100)</f>
        <v>1.6734796579617124</v>
      </c>
    </row>
    <row r="39" spans="1:3" ht="13.5">
      <c r="A39" s="2" t="s">
        <v>82</v>
      </c>
      <c r="B39" s="53">
        <v>3136</v>
      </c>
      <c r="C39" s="10">
        <v>0</v>
      </c>
    </row>
    <row r="40" spans="1:3" ht="13.5">
      <c r="A40" s="2" t="s">
        <v>81</v>
      </c>
      <c r="B40" s="53">
        <v>245565</v>
      </c>
      <c r="C40" s="10">
        <f>SUM(C35:C38)</f>
        <v>99.99999999999999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283911</v>
      </c>
      <c r="C43" s="12">
        <v>76.4</v>
      </c>
    </row>
    <row r="44" spans="1:8" ht="13.5">
      <c r="A44" s="5" t="s">
        <v>99</v>
      </c>
      <c r="B44" s="119">
        <v>50726</v>
      </c>
      <c r="C44" s="12">
        <v>13.6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19106</v>
      </c>
      <c r="C45" s="12">
        <v>5.1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17238</v>
      </c>
      <c r="C46" s="12">
        <v>4.6</v>
      </c>
    </row>
    <row r="47" spans="1:8" ht="13.5">
      <c r="A47" s="5" t="s">
        <v>109</v>
      </c>
      <c r="B47" s="119">
        <v>749</v>
      </c>
      <c r="C47" s="12">
        <v>0.2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371730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3.5">
      <c r="A1" s="197" t="str">
        <f>CONCATENATE("Indicadores básicos de la agrupación ",$A$3,","," ",2005)</f>
        <v>Indicadores básicos de la agrupación tsotsil,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35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162886</v>
      </c>
      <c r="C5" s="9">
        <v>48.7</v>
      </c>
      <c r="D5" s="39"/>
    </row>
    <row r="6" spans="1:3" ht="13.5">
      <c r="A6" s="3" t="s">
        <v>80</v>
      </c>
      <c r="B6" s="126">
        <v>167051</v>
      </c>
      <c r="C6" s="9">
        <v>51.3</v>
      </c>
    </row>
    <row r="7" spans="1:3" ht="13.5">
      <c r="A7" s="2" t="s">
        <v>94</v>
      </c>
      <c r="B7" s="126">
        <v>329937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3" ht="13.5">
      <c r="A10" s="6" t="s">
        <v>90</v>
      </c>
      <c r="B10" s="50">
        <v>90812</v>
      </c>
      <c r="C10" s="10">
        <f>(B10/($B$13-$B$12)*100)</f>
        <v>27.97064086808411</v>
      </c>
    </row>
    <row r="11" spans="1:3" ht="13.5">
      <c r="A11" s="5" t="s">
        <v>91</v>
      </c>
      <c r="B11" s="50">
        <v>233857</v>
      </c>
      <c r="C11" s="10">
        <f>(B11/($B$13-$B$12)*100)</f>
        <v>72.0293591319159</v>
      </c>
    </row>
    <row r="12" spans="1:5" ht="13.5">
      <c r="A12" s="5" t="s">
        <v>82</v>
      </c>
      <c r="B12" s="50">
        <v>5268</v>
      </c>
      <c r="C12" s="10">
        <v>0</v>
      </c>
      <c r="D12" s="50"/>
      <c r="E12" s="50"/>
    </row>
    <row r="13" spans="1:5" ht="13.5">
      <c r="A13" s="2" t="s">
        <v>81</v>
      </c>
      <c r="B13" s="50">
        <v>329937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78951</v>
      </c>
      <c r="C16" s="10">
        <f>(B16/($B$19-$B$18)*100)</f>
        <v>80.54416355512028</v>
      </c>
    </row>
    <row r="17" spans="1:3" ht="13.5">
      <c r="A17" s="2" t="s">
        <v>93</v>
      </c>
      <c r="B17" s="50">
        <v>19071</v>
      </c>
      <c r="C17" s="10">
        <f>(B17/($B$19-$B$18)*100)</f>
        <v>19.455836444879722</v>
      </c>
    </row>
    <row r="18" spans="1:3" ht="13.5">
      <c r="A18" s="2" t="s">
        <v>82</v>
      </c>
      <c r="B18" s="50">
        <v>281</v>
      </c>
      <c r="C18" s="10">
        <v>0</v>
      </c>
    </row>
    <row r="19" spans="1:3" ht="13.5">
      <c r="A19" s="2" t="s">
        <v>81</v>
      </c>
      <c r="B19" s="50">
        <v>98303</v>
      </c>
      <c r="C19" s="10">
        <f>SUM(C16:C17)</f>
        <v>100</v>
      </c>
    </row>
    <row r="21" spans="1:3" ht="13.5">
      <c r="A21" s="1" t="s">
        <v>49</v>
      </c>
      <c r="B21" s="135"/>
      <c r="C21" s="13"/>
    </row>
    <row r="22" spans="1:3" ht="13.5">
      <c r="A22" s="2" t="s">
        <v>83</v>
      </c>
      <c r="B22" s="50">
        <v>10206</v>
      </c>
      <c r="C22" s="10">
        <f>(B22/$B$26)*100</f>
        <v>10.52078179119248</v>
      </c>
    </row>
    <row r="23" spans="1:3" ht="13.5">
      <c r="A23" s="2" t="s">
        <v>106</v>
      </c>
      <c r="B23" s="50">
        <v>9127</v>
      </c>
      <c r="C23" s="10">
        <f>(B23/$B$26)*100</f>
        <v>9.408502391555336</v>
      </c>
    </row>
    <row r="24" spans="1:3" ht="13.5">
      <c r="A24" s="2" t="s">
        <v>84</v>
      </c>
      <c r="B24" s="50">
        <v>71430</v>
      </c>
      <c r="C24" s="10">
        <f>(B24/$B$26)*100</f>
        <v>73.6331024245423</v>
      </c>
    </row>
    <row r="25" spans="1:3" ht="13.5">
      <c r="A25" s="2" t="s">
        <v>85</v>
      </c>
      <c r="B25" s="50">
        <v>6245</v>
      </c>
      <c r="C25" s="10">
        <f>(B25/$B$26)*100</f>
        <v>6.43761339270988</v>
      </c>
    </row>
    <row r="26" spans="1:3" ht="13.5">
      <c r="A26" s="2" t="s">
        <v>81</v>
      </c>
      <c r="B26" s="50">
        <v>97008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127785</v>
      </c>
      <c r="C29" s="10">
        <f>(B29/($B$32-$B$31)*100)</f>
        <v>57.74601424388127</v>
      </c>
    </row>
    <row r="30" spans="1:3" ht="13.5">
      <c r="A30" s="2" t="s">
        <v>97</v>
      </c>
      <c r="B30" s="50">
        <v>93503</v>
      </c>
      <c r="C30" s="10">
        <f>(B30/($B$32-$B$31)*100)</f>
        <v>42.25398575611872</v>
      </c>
    </row>
    <row r="31" spans="1:3" ht="13.5">
      <c r="A31" s="2" t="s">
        <v>82</v>
      </c>
      <c r="B31" s="50">
        <v>227</v>
      </c>
      <c r="C31" s="10">
        <v>0</v>
      </c>
    </row>
    <row r="32" spans="1:3" ht="13.5">
      <c r="A32" s="2" t="s">
        <v>81</v>
      </c>
      <c r="B32" s="50">
        <v>221515</v>
      </c>
      <c r="C32" s="10">
        <f>SUM(C29:C30)</f>
        <v>100</v>
      </c>
    </row>
    <row r="33" spans="2:3" ht="13.5">
      <c r="B33" s="50"/>
      <c r="C33" s="10"/>
    </row>
    <row r="34" spans="1:2" ht="13.5">
      <c r="A34" s="1" t="s">
        <v>48</v>
      </c>
      <c r="B34" s="135"/>
    </row>
    <row r="35" spans="1:3" ht="13.5">
      <c r="A35" s="2" t="s">
        <v>83</v>
      </c>
      <c r="B35" s="53">
        <v>88318</v>
      </c>
      <c r="C35" s="10">
        <f>(B35/($B$40-$B$39)*100)</f>
        <v>40.31036764873685</v>
      </c>
    </row>
    <row r="36" spans="1:3" ht="13.5">
      <c r="A36" s="2" t="s">
        <v>86</v>
      </c>
      <c r="B36" s="53">
        <v>120658</v>
      </c>
      <c r="C36" s="10">
        <f>(B36/($B$40-$B$39)*100)</f>
        <v>55.07108788425113</v>
      </c>
    </row>
    <row r="37" spans="1:3" ht="13.5">
      <c r="A37" s="2" t="s">
        <v>87</v>
      </c>
      <c r="B37" s="53">
        <v>7452</v>
      </c>
      <c r="C37" s="10">
        <f>(B37/($B$40-$B$39)*100)</f>
        <v>3.4012642917455898</v>
      </c>
    </row>
    <row r="38" spans="1:3" ht="13.5">
      <c r="A38" s="2" t="s">
        <v>88</v>
      </c>
      <c r="B38" s="53">
        <v>2667</v>
      </c>
      <c r="C38" s="10">
        <f>(B38/($B$40-$B$39)*100)</f>
        <v>1.2172801752664368</v>
      </c>
    </row>
    <row r="39" spans="1:3" ht="13.5">
      <c r="A39" s="2" t="s">
        <v>82</v>
      </c>
      <c r="B39" s="53">
        <v>2420</v>
      </c>
      <c r="C39" s="10">
        <v>0</v>
      </c>
    </row>
    <row r="40" spans="1:3" ht="13.5">
      <c r="A40" s="2" t="s">
        <v>81</v>
      </c>
      <c r="B40" s="53">
        <v>221515</v>
      </c>
      <c r="C40" s="10">
        <f>SUM(C35:C38)</f>
        <v>100.00000000000001</v>
      </c>
    </row>
    <row r="41" spans="1:3" ht="13.5">
      <c r="A41" s="5"/>
      <c r="B41" s="135"/>
      <c r="C41" s="12"/>
    </row>
    <row r="42" spans="1:2" ht="13.5">
      <c r="A42" s="1" t="s">
        <v>54</v>
      </c>
      <c r="B42" s="135"/>
    </row>
    <row r="43" spans="1:3" ht="13.5">
      <c r="A43" s="5" t="s">
        <v>98</v>
      </c>
      <c r="B43" s="119">
        <v>257868</v>
      </c>
      <c r="C43" s="12">
        <v>78.2</v>
      </c>
    </row>
    <row r="44" spans="1:8" ht="13.5">
      <c r="A44" s="5" t="s">
        <v>99</v>
      </c>
      <c r="B44" s="119">
        <v>42219</v>
      </c>
      <c r="C44" s="12">
        <v>12.8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2961</v>
      </c>
      <c r="C45" s="12">
        <v>0.9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25699</v>
      </c>
      <c r="C46" s="12">
        <v>7.8</v>
      </c>
    </row>
    <row r="47" spans="1:8" ht="13.5">
      <c r="A47" s="5" t="s">
        <v>109</v>
      </c>
      <c r="B47" s="119">
        <v>1190</v>
      </c>
      <c r="C47" s="12">
        <v>0.4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329937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1"/>
    </sheetView>
  </sheetViews>
  <sheetFormatPr defaultColWidth="11.421875" defaultRowHeight="15"/>
  <cols>
    <col min="1" max="1" width="33.28125" style="77" customWidth="1"/>
    <col min="2" max="2" width="12.7109375" style="67" customWidth="1"/>
    <col min="3" max="3" width="10.8515625" style="37" customWidth="1"/>
    <col min="4" max="4" width="4.421875" style="0" customWidth="1"/>
  </cols>
  <sheetData>
    <row r="1" spans="1:3" ht="13.5">
      <c r="A1" s="203" t="s">
        <v>120</v>
      </c>
      <c r="B1" s="203"/>
      <c r="C1" s="203"/>
    </row>
    <row r="2" spans="1:3" ht="15" thickBot="1">
      <c r="A2" s="68"/>
      <c r="B2" s="59"/>
      <c r="C2" s="36"/>
    </row>
    <row r="3" spans="1:3" ht="15" thickBot="1">
      <c r="A3" s="69" t="s">
        <v>121</v>
      </c>
      <c r="B3" s="87">
        <v>2005</v>
      </c>
      <c r="C3" s="78" t="s">
        <v>102</v>
      </c>
    </row>
    <row r="4" spans="1:3" ht="13.5">
      <c r="A4" s="70" t="s">
        <v>110</v>
      </c>
      <c r="B4" s="60"/>
      <c r="C4" s="38"/>
    </row>
    <row r="5" spans="1:3" ht="13.5">
      <c r="A5" s="71" t="s">
        <v>79</v>
      </c>
      <c r="B5" s="61">
        <v>7581</v>
      </c>
      <c r="C5" s="145">
        <v>48.7</v>
      </c>
    </row>
    <row r="6" spans="1:3" ht="13.5">
      <c r="A6" s="71" t="s">
        <v>80</v>
      </c>
      <c r="B6" s="61">
        <v>6581</v>
      </c>
      <c r="C6" s="145">
        <v>51.3</v>
      </c>
    </row>
    <row r="7" spans="1:3" ht="13.5">
      <c r="A7" s="72" t="s">
        <v>94</v>
      </c>
      <c r="B7" s="61">
        <v>14162</v>
      </c>
      <c r="C7" s="145">
        <v>100</v>
      </c>
    </row>
    <row r="8" spans="1:3" ht="13.5">
      <c r="A8" s="73"/>
      <c r="B8" s="62"/>
      <c r="C8" s="146"/>
    </row>
    <row r="9" spans="1:3" ht="13.5">
      <c r="A9" s="74" t="s">
        <v>104</v>
      </c>
      <c r="B9" s="63"/>
      <c r="C9" s="147"/>
    </row>
    <row r="10" spans="1:3" ht="13.5">
      <c r="A10" s="75" t="s">
        <v>90</v>
      </c>
      <c r="B10" s="64">
        <v>683</v>
      </c>
      <c r="C10" s="145">
        <f>(B10/($B$13-$B$12)*100)</f>
        <v>4.910842680471671</v>
      </c>
    </row>
    <row r="11" spans="1:3" ht="13.5">
      <c r="A11" s="73" t="s">
        <v>91</v>
      </c>
      <c r="B11" s="64">
        <v>13225</v>
      </c>
      <c r="C11" s="145">
        <f>(B11/($B$13-$B$12)*100)</f>
        <v>95.08915731952833</v>
      </c>
    </row>
    <row r="12" spans="1:3" ht="13.5">
      <c r="A12" s="72" t="s">
        <v>82</v>
      </c>
      <c r="B12" s="64">
        <v>254</v>
      </c>
      <c r="C12" s="145">
        <v>0</v>
      </c>
    </row>
    <row r="13" spans="1:3" ht="13.5">
      <c r="A13" s="72" t="s">
        <v>81</v>
      </c>
      <c r="B13" s="64">
        <f>SUM(B10:B12)</f>
        <v>14162</v>
      </c>
      <c r="C13" s="145">
        <f>SUM(C10:C11)</f>
        <v>100</v>
      </c>
    </row>
    <row r="14" spans="1:3" ht="13.5">
      <c r="A14" s="72"/>
      <c r="B14" s="64"/>
      <c r="C14" s="145"/>
    </row>
    <row r="15" spans="1:3" ht="13.5">
      <c r="A15" s="70" t="s">
        <v>105</v>
      </c>
      <c r="B15" s="60"/>
      <c r="C15" s="145"/>
    </row>
    <row r="16" spans="1:3" ht="13.5">
      <c r="A16" s="72" t="s">
        <v>92</v>
      </c>
      <c r="B16" s="64">
        <v>2264</v>
      </c>
      <c r="C16" s="145">
        <f>(B16/($B$19-$B$18)*100)</f>
        <v>92.97741273100615</v>
      </c>
    </row>
    <row r="17" spans="1:3" ht="13.5">
      <c r="A17" s="72" t="s">
        <v>93</v>
      </c>
      <c r="B17" s="64">
        <v>171</v>
      </c>
      <c r="C17" s="145">
        <f>(B17/($B$19-$B$18)*100)</f>
        <v>7.022587268993839</v>
      </c>
    </row>
    <row r="18" spans="1:3" ht="13.5">
      <c r="A18" s="72" t="s">
        <v>82</v>
      </c>
      <c r="B18" s="64">
        <v>24</v>
      </c>
      <c r="C18" s="145">
        <v>0</v>
      </c>
    </row>
    <row r="19" spans="1:3" ht="13.5">
      <c r="A19" s="72" t="s">
        <v>81</v>
      </c>
      <c r="B19" s="64">
        <v>2459</v>
      </c>
      <c r="C19" s="145">
        <f>SUM(C16:C17)</f>
        <v>100</v>
      </c>
    </row>
    <row r="20" spans="1:3" ht="13.5">
      <c r="A20" s="73"/>
      <c r="B20" s="62"/>
      <c r="C20" s="146"/>
    </row>
    <row r="21" spans="1:3" ht="13.5">
      <c r="A21" s="121" t="s">
        <v>49</v>
      </c>
      <c r="B21" s="60"/>
      <c r="C21" s="148"/>
    </row>
    <row r="22" spans="1:3" ht="13.5">
      <c r="A22" s="72" t="s">
        <v>83</v>
      </c>
      <c r="B22" s="64">
        <v>49</v>
      </c>
      <c r="C22" s="145">
        <f>(B22/$B$26)*100</f>
        <v>2.0239570425444033</v>
      </c>
    </row>
    <row r="23" spans="1:3" ht="13.5">
      <c r="A23" s="72" t="s">
        <v>106</v>
      </c>
      <c r="B23" s="64">
        <v>258</v>
      </c>
      <c r="C23" s="145">
        <f>(B23/$B$26)*100</f>
        <v>10.656753407682777</v>
      </c>
    </row>
    <row r="24" spans="1:3" ht="13.5">
      <c r="A24" s="72" t="s">
        <v>84</v>
      </c>
      <c r="B24" s="64">
        <v>1747</v>
      </c>
      <c r="C24" s="145">
        <f>(B24/$B$26)*100</f>
        <v>72.1602643535729</v>
      </c>
    </row>
    <row r="25" spans="1:3" ht="13.5">
      <c r="A25" s="72" t="s">
        <v>85</v>
      </c>
      <c r="B25" s="64">
        <v>367</v>
      </c>
      <c r="C25" s="145">
        <f>(B25/$B$26)*100</f>
        <v>15.159025196199918</v>
      </c>
    </row>
    <row r="26" spans="1:3" ht="13.5">
      <c r="A26" s="72" t="s">
        <v>81</v>
      </c>
      <c r="B26" s="64">
        <v>2421</v>
      </c>
      <c r="C26" s="145">
        <f>(B26/$B$26)*100</f>
        <v>100</v>
      </c>
    </row>
    <row r="27" spans="1:3" ht="13.5">
      <c r="A27" s="73"/>
      <c r="B27" s="62"/>
      <c r="C27" s="146"/>
    </row>
    <row r="28" spans="1:3" ht="13.5">
      <c r="A28" s="70" t="s">
        <v>95</v>
      </c>
      <c r="B28" s="60"/>
      <c r="C28" s="145"/>
    </row>
    <row r="29" spans="1:3" ht="13.5">
      <c r="A29" s="72" t="s">
        <v>96</v>
      </c>
      <c r="B29" s="64">
        <v>9446</v>
      </c>
      <c r="C29" s="145">
        <f>(B29/($B$32-$B$31)*100)</f>
        <v>82.72177949032314</v>
      </c>
    </row>
    <row r="30" spans="1:3" ht="13.5">
      <c r="A30" s="72" t="s">
        <v>97</v>
      </c>
      <c r="B30" s="64">
        <v>1973</v>
      </c>
      <c r="C30" s="145">
        <f>(B30/($B$32-$B$31)*100)</f>
        <v>17.278220509676853</v>
      </c>
    </row>
    <row r="31" spans="1:3" ht="13.5">
      <c r="A31" s="72" t="s">
        <v>82</v>
      </c>
      <c r="B31" s="64">
        <v>16</v>
      </c>
      <c r="C31" s="145">
        <v>0</v>
      </c>
    </row>
    <row r="32" spans="1:3" ht="13.5">
      <c r="A32" s="72" t="s">
        <v>81</v>
      </c>
      <c r="B32" s="64">
        <v>11435</v>
      </c>
      <c r="C32" s="145">
        <f>(C29+C30)</f>
        <v>100</v>
      </c>
    </row>
    <row r="33" spans="1:3" ht="13.5">
      <c r="A33" s="73"/>
      <c r="B33" s="62"/>
      <c r="C33" s="146"/>
    </row>
    <row r="34" spans="1:3" ht="13.5">
      <c r="A34" s="121" t="s">
        <v>48</v>
      </c>
      <c r="B34" s="64"/>
      <c r="C34" s="145"/>
    </row>
    <row r="35" spans="1:3" ht="13.5">
      <c r="A35" s="72" t="s">
        <v>83</v>
      </c>
      <c r="B35" s="64">
        <v>2097</v>
      </c>
      <c r="C35" s="145">
        <f>(B35/($B$40-$B$39)*100)</f>
        <v>18.73492361297239</v>
      </c>
    </row>
    <row r="36" spans="1:3" ht="13.5">
      <c r="A36" s="72" t="s">
        <v>86</v>
      </c>
      <c r="B36" s="64">
        <v>7190</v>
      </c>
      <c r="C36" s="145">
        <f>(B36/($B$40-$B$39)*100)</f>
        <v>64.23657643169838</v>
      </c>
    </row>
    <row r="37" spans="1:3" ht="13.5">
      <c r="A37" s="72" t="s">
        <v>87</v>
      </c>
      <c r="B37" s="64">
        <v>1186</v>
      </c>
      <c r="C37" s="145">
        <f>(B37/($B$40-$B$39)*100)</f>
        <v>10.595908156883766</v>
      </c>
    </row>
    <row r="38" spans="1:3" ht="13.5">
      <c r="A38" s="72" t="s">
        <v>88</v>
      </c>
      <c r="B38" s="64">
        <v>720</v>
      </c>
      <c r="C38" s="145">
        <f>(B38/($B$40-$B$39)*100)</f>
        <v>6.432591798445457</v>
      </c>
    </row>
    <row r="39" spans="1:3" ht="13.5">
      <c r="A39" s="72" t="s">
        <v>82</v>
      </c>
      <c r="B39" s="64">
        <v>242</v>
      </c>
      <c r="C39" s="145">
        <v>0</v>
      </c>
    </row>
    <row r="40" spans="1:3" ht="13.5">
      <c r="A40" s="72" t="s">
        <v>81</v>
      </c>
      <c r="B40" s="64">
        <v>11435</v>
      </c>
      <c r="C40" s="145">
        <f>SUM(C35:C38)</f>
        <v>100</v>
      </c>
    </row>
    <row r="41" spans="1:3" ht="13.5">
      <c r="A41" s="73"/>
      <c r="B41" s="62"/>
      <c r="C41" s="146"/>
    </row>
    <row r="42" spans="1:3" ht="13.5">
      <c r="A42" s="121" t="s">
        <v>50</v>
      </c>
      <c r="B42" s="60"/>
      <c r="C42" s="145"/>
    </row>
    <row r="43" spans="1:3" ht="13.5">
      <c r="A43" s="72" t="s">
        <v>98</v>
      </c>
      <c r="B43" s="64">
        <v>6358</v>
      </c>
      <c r="C43" s="145">
        <f>(B43/$B$48)*100</f>
        <v>44.8947888716283</v>
      </c>
    </row>
    <row r="44" spans="1:3" ht="13.5">
      <c r="A44" s="72" t="s">
        <v>99</v>
      </c>
      <c r="B44" s="64">
        <v>6253</v>
      </c>
      <c r="C44" s="145">
        <f>(B44/$B$48)*100</f>
        <v>44.153368168337806</v>
      </c>
    </row>
    <row r="45" spans="1:3" ht="13.5">
      <c r="A45" s="72" t="s">
        <v>100</v>
      </c>
      <c r="B45" s="64">
        <v>275</v>
      </c>
      <c r="C45" s="145">
        <f>(B45/$B$48)*100</f>
        <v>1.941816127665584</v>
      </c>
    </row>
    <row r="46" spans="1:3" ht="13.5">
      <c r="A46" s="72" t="s">
        <v>101</v>
      </c>
      <c r="B46" s="64">
        <v>1120</v>
      </c>
      <c r="C46" s="145">
        <f>(B46/$B$48)*100</f>
        <v>7.908487501765288</v>
      </c>
    </row>
    <row r="47" spans="1:3" ht="13.5">
      <c r="A47" s="72" t="s">
        <v>109</v>
      </c>
      <c r="B47" s="64">
        <v>156</v>
      </c>
      <c r="C47" s="145">
        <f>(B47/$B$48)*100</f>
        <v>1.1015393306030221</v>
      </c>
    </row>
    <row r="48" spans="1:3" ht="15" thickBot="1">
      <c r="A48" s="76" t="s">
        <v>81</v>
      </c>
      <c r="B48" s="65">
        <v>14162</v>
      </c>
      <c r="C48" s="149">
        <f>(B48/$B$48)*100</f>
        <v>100</v>
      </c>
    </row>
    <row r="49" spans="1:3" ht="27" customHeight="1">
      <c r="A49" s="199" t="s">
        <v>63</v>
      </c>
      <c r="B49" s="199"/>
      <c r="C49" s="199"/>
    </row>
    <row r="50" spans="1:3" ht="13.5">
      <c r="A50" s="112" t="s">
        <v>56</v>
      </c>
      <c r="B50" s="111"/>
      <c r="C50" s="113"/>
    </row>
    <row r="51" spans="1:3" ht="15" customHeight="1">
      <c r="A51" s="185" t="s">
        <v>57</v>
      </c>
      <c r="B51" s="186"/>
      <c r="C51" s="186"/>
    </row>
    <row r="52" spans="1:3" ht="24.7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3">
    <mergeCell ref="A1:C1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20.28125" defaultRowHeight="15"/>
  <cols>
    <col min="1" max="1" width="25.8515625" style="2" customWidth="1"/>
    <col min="2" max="2" width="20.28125" style="49" customWidth="1"/>
    <col min="3" max="3" width="20.28125" style="9" customWidth="1"/>
  </cols>
  <sheetData>
    <row r="1" spans="1:4" ht="15" customHeight="1">
      <c r="A1" s="197" t="s">
        <v>37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36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196716</v>
      </c>
      <c r="C5" s="9">
        <v>48.7</v>
      </c>
      <c r="D5" s="39"/>
    </row>
    <row r="6" spans="1:3" ht="13.5">
      <c r="A6" s="3" t="s">
        <v>80</v>
      </c>
      <c r="B6" s="126">
        <v>214190</v>
      </c>
      <c r="C6" s="9">
        <v>51.3</v>
      </c>
    </row>
    <row r="7" spans="1:3" ht="13.5">
      <c r="A7" s="2" t="s">
        <v>94</v>
      </c>
      <c r="B7" s="126">
        <v>410906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7.25" customHeight="1">
      <c r="A10" s="6" t="s">
        <v>90</v>
      </c>
      <c r="B10" s="50">
        <v>29720</v>
      </c>
      <c r="C10" s="10">
        <f>(B10/($B$13-$B$12)*100)</f>
        <v>7.383630798584886</v>
      </c>
      <c r="D10" s="50"/>
      <c r="E10" s="50"/>
    </row>
    <row r="11" spans="1:5" ht="13.5">
      <c r="A11" s="5" t="s">
        <v>91</v>
      </c>
      <c r="B11" s="50">
        <v>372792</v>
      </c>
      <c r="C11" s="10">
        <f>(B11/($B$13-$B$12)*100)</f>
        <v>92.61636920141511</v>
      </c>
      <c r="D11" s="50"/>
      <c r="E11" s="50"/>
    </row>
    <row r="12" spans="1:5" ht="13.5">
      <c r="A12" s="5" t="s">
        <v>82</v>
      </c>
      <c r="B12" s="50">
        <v>8394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410906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59551</v>
      </c>
      <c r="C16" s="10">
        <f>(B16/($B$19-$B$18)*100)</f>
        <v>90.33554807196383</v>
      </c>
    </row>
    <row r="17" spans="1:3" ht="13.5">
      <c r="A17" s="2" t="s">
        <v>93</v>
      </c>
      <c r="B17" s="50">
        <v>6371</v>
      </c>
      <c r="C17" s="10">
        <f>(B17/($B$19-$B$18)*100)</f>
        <v>9.664451928036163</v>
      </c>
    </row>
    <row r="18" spans="1:3" ht="13.5">
      <c r="A18" s="2" t="s">
        <v>82</v>
      </c>
      <c r="B18" s="50">
        <v>272</v>
      </c>
      <c r="C18" s="10">
        <v>0</v>
      </c>
    </row>
    <row r="19" spans="1:3" ht="13.5">
      <c r="A19" s="2" t="s">
        <v>81</v>
      </c>
      <c r="B19" s="50">
        <v>66194</v>
      </c>
      <c r="C19" s="10">
        <f>SUM(C16:C17)</f>
        <v>99.99999999999999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1889</v>
      </c>
      <c r="C22" s="10">
        <f>(B22/$B$26)*100</f>
        <v>2.893422785895904</v>
      </c>
    </row>
    <row r="23" spans="1:3" ht="13.5">
      <c r="A23" s="2" t="s">
        <v>106</v>
      </c>
      <c r="B23" s="50">
        <v>5918</v>
      </c>
      <c r="C23" s="10">
        <f>(B23/$B$26)*100</f>
        <v>9.064730570106914</v>
      </c>
    </row>
    <row r="24" spans="1:3" ht="13.5">
      <c r="A24" s="2" t="s">
        <v>84</v>
      </c>
      <c r="B24" s="50">
        <v>49739</v>
      </c>
      <c r="C24" s="10">
        <f>(B24/$B$26)*100</f>
        <v>76.18631865943694</v>
      </c>
    </row>
    <row r="25" spans="1:3" ht="13.5">
      <c r="A25" s="2" t="s">
        <v>85</v>
      </c>
      <c r="B25" s="50">
        <v>7740</v>
      </c>
      <c r="C25" s="10">
        <f>(B25/$B$26)*100</f>
        <v>11.855527984560242</v>
      </c>
    </row>
    <row r="26" spans="1:3" ht="13.5">
      <c r="A26" s="2" t="s">
        <v>81</v>
      </c>
      <c r="B26" s="50">
        <v>65286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252650</v>
      </c>
      <c r="C29" s="10">
        <f>(B29/($B$32-$B$31)*100)</f>
        <v>74.59469673483969</v>
      </c>
    </row>
    <row r="30" spans="1:3" ht="13.5">
      <c r="A30" s="2" t="s">
        <v>97</v>
      </c>
      <c r="B30" s="50">
        <v>86047</v>
      </c>
      <c r="C30" s="10">
        <f>(B30/($B$32-$B$31)*100)</f>
        <v>25.405303265160306</v>
      </c>
    </row>
    <row r="31" spans="1:3" ht="13.5">
      <c r="A31" s="2" t="s">
        <v>82</v>
      </c>
      <c r="B31" s="50">
        <v>445</v>
      </c>
      <c r="C31" s="10">
        <v>0</v>
      </c>
    </row>
    <row r="32" spans="1:3" ht="13.5">
      <c r="A32" s="2" t="s">
        <v>81</v>
      </c>
      <c r="B32" s="50">
        <v>339142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80062</v>
      </c>
      <c r="C35" s="10">
        <f>(B35/($B$40-$B$39)*100)</f>
        <v>23.896322517677046</v>
      </c>
    </row>
    <row r="36" spans="1:3" ht="13.5">
      <c r="A36" s="2" t="s">
        <v>86</v>
      </c>
      <c r="B36" s="53">
        <v>212918</v>
      </c>
      <c r="C36" s="10">
        <f>(B36/($B$40-$B$39)*100)</f>
        <v>63.550213557227664</v>
      </c>
    </row>
    <row r="37" spans="1:3" ht="13.5">
      <c r="A37" s="2" t="s">
        <v>87</v>
      </c>
      <c r="B37" s="53">
        <v>23090</v>
      </c>
      <c r="C37" s="10">
        <f>(B37/($B$40-$B$39)*100)</f>
        <v>6.891734992045702</v>
      </c>
    </row>
    <row r="38" spans="1:3" ht="13.5">
      <c r="A38" s="2" t="s">
        <v>88</v>
      </c>
      <c r="B38" s="53">
        <v>18969</v>
      </c>
      <c r="C38" s="10">
        <f>(B38/($B$40-$B$39)*100)</f>
        <v>5.661728933049585</v>
      </c>
    </row>
    <row r="39" spans="1:3" ht="13.5">
      <c r="A39" s="2" t="s">
        <v>82</v>
      </c>
      <c r="B39" s="53">
        <v>4103</v>
      </c>
      <c r="C39" s="10">
        <v>0</v>
      </c>
    </row>
    <row r="40" spans="1:3" ht="13.5">
      <c r="A40" s="2" t="s">
        <v>81</v>
      </c>
      <c r="B40" s="53">
        <v>339142</v>
      </c>
      <c r="C40" s="10">
        <f>SUM(C35:C38)</f>
        <v>100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178530</v>
      </c>
      <c r="C43" s="12">
        <v>43.4</v>
      </c>
    </row>
    <row r="44" spans="1:8" ht="13.5">
      <c r="A44" s="5" t="s">
        <v>99</v>
      </c>
      <c r="B44" s="119">
        <v>121178</v>
      </c>
      <c r="C44" s="12">
        <v>29.5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67149</v>
      </c>
      <c r="C45" s="12">
        <v>16.3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34152</v>
      </c>
      <c r="C46" s="12">
        <v>8.3</v>
      </c>
    </row>
    <row r="47" spans="1:8" ht="13.5">
      <c r="A47" s="5" t="s">
        <v>109</v>
      </c>
      <c r="B47" s="119">
        <v>9897</v>
      </c>
      <c r="C47" s="12">
        <v>2.4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410906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2" sqref="A2"/>
    </sheetView>
  </sheetViews>
  <sheetFormatPr defaultColWidth="11.421875" defaultRowHeight="15"/>
  <cols>
    <col min="1" max="1" width="36.140625" style="0" customWidth="1"/>
    <col min="3" max="3" width="11.421875" style="0" customWidth="1"/>
  </cols>
  <sheetData>
    <row r="1" spans="1:3" ht="15" customHeight="1">
      <c r="A1" s="200" t="str">
        <f>CONCATENATE("Indicadores básicos de la agrupación ",$A$3,","," ",2005)</f>
        <v>Indicadores básicos de la agrupación zoque, 2005</v>
      </c>
      <c r="B1" s="200"/>
      <c r="C1" s="200"/>
    </row>
    <row r="2" spans="1:3" ht="15" thickBot="1">
      <c r="A2" s="132"/>
      <c r="B2" s="131"/>
      <c r="C2" s="130"/>
    </row>
    <row r="3" spans="1:3" ht="15" thickBot="1">
      <c r="A3" s="88" t="s">
        <v>32</v>
      </c>
      <c r="B3" s="129">
        <v>2005</v>
      </c>
      <c r="C3" s="128" t="s">
        <v>102</v>
      </c>
    </row>
    <row r="4" spans="1:3" ht="13.5">
      <c r="A4" s="121" t="s">
        <v>110</v>
      </c>
      <c r="B4" s="120"/>
      <c r="C4" s="118"/>
    </row>
    <row r="5" spans="1:5" ht="13.5">
      <c r="A5" s="127" t="s">
        <v>79</v>
      </c>
      <c r="B5" s="126">
        <v>27143</v>
      </c>
      <c r="C5" s="118">
        <f>(B5/$B$7)*100</f>
        <v>50.26295322395467</v>
      </c>
      <c r="E5" s="126"/>
    </row>
    <row r="6" spans="1:5" ht="13.5">
      <c r="A6" s="127" t="s">
        <v>80</v>
      </c>
      <c r="B6" s="126">
        <v>26859</v>
      </c>
      <c r="C6" s="118">
        <f>(B6/$B$7)*100</f>
        <v>49.73704677604533</v>
      </c>
      <c r="E6" s="126"/>
    </row>
    <row r="7" spans="1:5" ht="13.5">
      <c r="A7" s="114" t="s">
        <v>94</v>
      </c>
      <c r="B7" s="126">
        <v>54002</v>
      </c>
      <c r="C7" s="118">
        <f>(B7/$B$7)*100</f>
        <v>100</v>
      </c>
      <c r="E7" s="126"/>
    </row>
    <row r="8" spans="1:3" ht="13.5">
      <c r="A8" s="114"/>
      <c r="B8" s="120"/>
      <c r="C8" s="122"/>
    </row>
    <row r="9" spans="1:3" ht="13.5">
      <c r="A9" s="125" t="s">
        <v>104</v>
      </c>
      <c r="B9" s="120"/>
      <c r="C9" s="124"/>
    </row>
    <row r="10" spans="1:6" ht="13.5">
      <c r="A10" s="114" t="s">
        <v>90</v>
      </c>
      <c r="B10" s="50">
        <v>2081</v>
      </c>
      <c r="C10" s="118">
        <f>B10/($B$13-$B$12)*100</f>
        <v>3.9994618696186963</v>
      </c>
      <c r="E10" s="2"/>
      <c r="F10" s="50"/>
    </row>
    <row r="11" spans="1:6" ht="13.5">
      <c r="A11" s="127" t="s">
        <v>91</v>
      </c>
      <c r="B11" s="50">
        <v>49951</v>
      </c>
      <c r="C11" s="118">
        <f>B11/($B$13-$B$12)*100</f>
        <v>96.0005381303813</v>
      </c>
      <c r="E11" s="2"/>
      <c r="F11" s="50"/>
    </row>
    <row r="12" spans="1:6" ht="13.5">
      <c r="A12" s="114" t="s">
        <v>82</v>
      </c>
      <c r="B12" s="50">
        <v>1970</v>
      </c>
      <c r="C12" s="10">
        <v>0</v>
      </c>
      <c r="E12" s="2"/>
      <c r="F12" s="50"/>
    </row>
    <row r="13" spans="1:3" ht="13.5">
      <c r="A13" s="114" t="s">
        <v>81</v>
      </c>
      <c r="B13" s="50">
        <v>54002</v>
      </c>
      <c r="C13" s="118">
        <f>SUM(C10:C11)</f>
        <v>100</v>
      </c>
    </row>
    <row r="14" spans="1:3" ht="13.5">
      <c r="A14" s="114"/>
      <c r="B14" s="50"/>
      <c r="C14" s="122"/>
    </row>
    <row r="15" spans="1:3" ht="13.5">
      <c r="A15" s="121" t="s">
        <v>105</v>
      </c>
      <c r="B15" s="120"/>
      <c r="C15" s="122"/>
    </row>
    <row r="16" spans="1:3" ht="13.5">
      <c r="A16" s="114" t="s">
        <v>76</v>
      </c>
      <c r="B16" s="50">
        <v>11414</v>
      </c>
      <c r="C16" s="118">
        <f>B16/($B$19-B18)*100</f>
        <v>92.55595199481024</v>
      </c>
    </row>
    <row r="17" spans="1:3" ht="13.5">
      <c r="A17" s="127" t="s">
        <v>93</v>
      </c>
      <c r="B17" s="50">
        <v>918</v>
      </c>
      <c r="C17" s="118">
        <f>B17/($B$19-B18)*100</f>
        <v>7.44404800518975</v>
      </c>
    </row>
    <row r="18" spans="1:3" ht="13.5">
      <c r="A18" s="127" t="s">
        <v>20</v>
      </c>
      <c r="B18" s="50">
        <v>50</v>
      </c>
      <c r="C18" s="10">
        <v>0</v>
      </c>
    </row>
    <row r="19" spans="1:3" ht="13.5">
      <c r="A19" s="114" t="s">
        <v>81</v>
      </c>
      <c r="B19" s="50">
        <v>12382</v>
      </c>
      <c r="C19" s="118">
        <f>B18/$B$18*100</f>
        <v>100</v>
      </c>
    </row>
    <row r="20" spans="1:3" ht="13.5">
      <c r="A20" s="114"/>
      <c r="B20" s="50"/>
      <c r="C20" s="118"/>
    </row>
    <row r="21" spans="1:3" ht="13.5">
      <c r="A21" s="121" t="s">
        <v>49</v>
      </c>
      <c r="B21" s="120"/>
      <c r="C21" s="123"/>
    </row>
    <row r="22" spans="1:3" ht="13.5">
      <c r="A22" s="2" t="s">
        <v>83</v>
      </c>
      <c r="B22" s="50">
        <v>361</v>
      </c>
      <c r="C22" s="118">
        <f>B22/$B$26*100</f>
        <v>2.9445350734094617</v>
      </c>
    </row>
    <row r="23" spans="1:3" ht="13.5">
      <c r="A23" s="2" t="s">
        <v>106</v>
      </c>
      <c r="B23" s="50">
        <v>1277</v>
      </c>
      <c r="C23" s="118">
        <f>B23/$B$26*100</f>
        <v>10.415986949429037</v>
      </c>
    </row>
    <row r="24" spans="1:3" ht="13.5">
      <c r="A24" s="2" t="s">
        <v>84</v>
      </c>
      <c r="B24" s="50">
        <v>9168</v>
      </c>
      <c r="C24" s="118">
        <f>B24/$B$26*100</f>
        <v>74.77977161500816</v>
      </c>
    </row>
    <row r="25" spans="1:3" ht="13.5">
      <c r="A25" s="2" t="s">
        <v>85</v>
      </c>
      <c r="B25" s="50">
        <v>1454</v>
      </c>
      <c r="C25" s="118">
        <f>B25/$B$26*100</f>
        <v>11.859706362153343</v>
      </c>
    </row>
    <row r="26" spans="1:4" ht="13.5">
      <c r="A26" s="2" t="s">
        <v>81</v>
      </c>
      <c r="B26" s="50">
        <v>12260</v>
      </c>
      <c r="C26" s="118">
        <f>B26/$B$26*100</f>
        <v>100</v>
      </c>
      <c r="D26" t="s">
        <v>75</v>
      </c>
    </row>
    <row r="27" spans="1:3" ht="13.5">
      <c r="A27" s="114"/>
      <c r="C27" s="118"/>
    </row>
    <row r="28" spans="1:3" ht="13.5">
      <c r="A28" s="121" t="s">
        <v>95</v>
      </c>
      <c r="B28" s="120"/>
      <c r="C28" s="122"/>
    </row>
    <row r="29" spans="1:3" ht="13.5">
      <c r="A29" s="114" t="s">
        <v>96</v>
      </c>
      <c r="B29" s="50">
        <v>26198</v>
      </c>
      <c r="C29" s="118">
        <f>(B29/($B$32-$B$31))*100</f>
        <v>64.77118204069524</v>
      </c>
    </row>
    <row r="30" spans="1:3" ht="13.5">
      <c r="A30" s="114" t="s">
        <v>97</v>
      </c>
      <c r="B30" s="50">
        <v>14249</v>
      </c>
      <c r="C30" s="118">
        <f>(B30/($B$32-$B$31))*100</f>
        <v>35.22881795930477</v>
      </c>
    </row>
    <row r="31" spans="1:3" ht="13.5">
      <c r="A31" s="127" t="s">
        <v>82</v>
      </c>
      <c r="B31" s="50">
        <v>48</v>
      </c>
      <c r="C31" s="10">
        <v>0</v>
      </c>
    </row>
    <row r="32" spans="1:3" ht="13.5">
      <c r="A32" s="114" t="s">
        <v>81</v>
      </c>
      <c r="B32" s="50">
        <v>40495</v>
      </c>
      <c r="C32" s="118">
        <f>SUM(C29:C30)</f>
        <v>100</v>
      </c>
    </row>
    <row r="33" spans="1:3" ht="13.5">
      <c r="A33" s="114"/>
      <c r="B33" s="50"/>
      <c r="C33" s="118"/>
    </row>
    <row r="34" spans="1:3" ht="13.5">
      <c r="A34" s="121" t="s">
        <v>48</v>
      </c>
      <c r="B34" s="120"/>
      <c r="C34" s="118"/>
    </row>
    <row r="35" spans="1:3" ht="13.5">
      <c r="A35" s="114" t="s">
        <v>83</v>
      </c>
      <c r="B35" s="53">
        <v>14010</v>
      </c>
      <c r="C35" s="118">
        <f aca="true" t="shared" si="0" ref="C35:C40">B35/$B$40*100</f>
        <v>34.59686381034695</v>
      </c>
    </row>
    <row r="36" spans="1:3" ht="13.5">
      <c r="A36" s="114" t="s">
        <v>86</v>
      </c>
      <c r="B36" s="53">
        <v>22593</v>
      </c>
      <c r="C36" s="118">
        <f t="shared" si="0"/>
        <v>55.79207309544388</v>
      </c>
    </row>
    <row r="37" spans="1:3" ht="13.5">
      <c r="A37" s="114" t="s">
        <v>87</v>
      </c>
      <c r="B37" s="53">
        <v>2737</v>
      </c>
      <c r="C37" s="118">
        <f t="shared" si="0"/>
        <v>6.75885911840968</v>
      </c>
    </row>
    <row r="38" spans="1:3" ht="13.5">
      <c r="A38" s="114" t="s">
        <v>88</v>
      </c>
      <c r="B38" s="53">
        <v>760</v>
      </c>
      <c r="C38" s="118">
        <f t="shared" si="0"/>
        <v>1.8767749104827758</v>
      </c>
    </row>
    <row r="39" spans="1:3" ht="13.5">
      <c r="A39" s="114" t="s">
        <v>81</v>
      </c>
      <c r="B39" s="53">
        <v>395</v>
      </c>
      <c r="C39" s="118">
        <f t="shared" si="0"/>
        <v>0.9754290653167057</v>
      </c>
    </row>
    <row r="40" spans="1:3" ht="13.5">
      <c r="A40" s="114"/>
      <c r="B40" s="53">
        <v>40495</v>
      </c>
      <c r="C40" s="118">
        <f t="shared" si="0"/>
        <v>100</v>
      </c>
    </row>
    <row r="41" spans="1:3" ht="13.5">
      <c r="A41" s="121" t="s">
        <v>50</v>
      </c>
      <c r="B41" s="120"/>
      <c r="C41" s="23"/>
    </row>
    <row r="42" spans="1:3" ht="13.5">
      <c r="A42" s="114" t="s">
        <v>98</v>
      </c>
      <c r="B42" s="119">
        <v>40968</v>
      </c>
      <c r="C42" s="118">
        <f aca="true" t="shared" si="1" ref="C42:C47">(B42/$B$47)*100</f>
        <v>75.86385689418911</v>
      </c>
    </row>
    <row r="43" spans="1:3" ht="13.5">
      <c r="A43" s="114" t="s">
        <v>99</v>
      </c>
      <c r="B43" s="119">
        <v>10330</v>
      </c>
      <c r="C43" s="118">
        <f t="shared" si="1"/>
        <v>19.12892115106848</v>
      </c>
    </row>
    <row r="44" spans="1:3" ht="13.5">
      <c r="A44" s="114" t="s">
        <v>100</v>
      </c>
      <c r="B44" s="119">
        <v>776</v>
      </c>
      <c r="C44" s="118">
        <f t="shared" si="1"/>
        <v>1.436983815414244</v>
      </c>
    </row>
    <row r="45" spans="1:3" ht="13.5">
      <c r="A45" s="114" t="s">
        <v>101</v>
      </c>
      <c r="B45" s="119">
        <v>1723</v>
      </c>
      <c r="C45" s="118">
        <f t="shared" si="1"/>
        <v>3.1906225695344617</v>
      </c>
    </row>
    <row r="46" spans="1:3" ht="13.5">
      <c r="A46" s="114" t="s">
        <v>109</v>
      </c>
      <c r="B46" s="119">
        <v>205</v>
      </c>
      <c r="C46" s="118">
        <f t="shared" si="1"/>
        <v>0.37961556979371136</v>
      </c>
    </row>
    <row r="47" spans="1:3" ht="15" thickBot="1">
      <c r="A47" s="117" t="s">
        <v>81</v>
      </c>
      <c r="B47" s="116">
        <v>54002</v>
      </c>
      <c r="C47" s="115">
        <f t="shared" si="1"/>
        <v>100</v>
      </c>
    </row>
    <row r="48" spans="1:3" ht="27" customHeight="1">
      <c r="A48" s="199" t="s">
        <v>63</v>
      </c>
      <c r="B48" s="199"/>
      <c r="C48" s="199"/>
    </row>
    <row r="49" spans="1:3" ht="13.5">
      <c r="A49" s="112" t="s">
        <v>56</v>
      </c>
      <c r="B49" s="111"/>
      <c r="C49" s="113"/>
    </row>
    <row r="50" spans="1:3" ht="15" customHeight="1">
      <c r="A50" s="185" t="s">
        <v>57</v>
      </c>
      <c r="B50" s="186"/>
      <c r="C50" s="186"/>
    </row>
    <row r="51" spans="1:3" ht="22.5" customHeight="1">
      <c r="A51" s="198" t="s">
        <v>51</v>
      </c>
      <c r="B51" s="198"/>
      <c r="C51" s="198"/>
    </row>
    <row r="52" spans="1:3" ht="13.5">
      <c r="A52" s="112" t="s">
        <v>58</v>
      </c>
      <c r="B52" s="193"/>
      <c r="C52" s="113"/>
    </row>
    <row r="53" spans="1:3" ht="13.5">
      <c r="A53" s="112" t="s">
        <v>59</v>
      </c>
      <c r="B53" s="111"/>
      <c r="C53" s="187"/>
    </row>
    <row r="54" spans="1:3" ht="13.5">
      <c r="A54" s="112" t="s">
        <v>60</v>
      </c>
      <c r="B54" s="111"/>
      <c r="C54" s="187"/>
    </row>
    <row r="55" spans="1:3" ht="13.5">
      <c r="A55" s="112" t="s">
        <v>61</v>
      </c>
      <c r="B55" s="111"/>
      <c r="C55" s="187"/>
    </row>
    <row r="56" spans="1:3" ht="13.5">
      <c r="A56" s="112" t="s">
        <v>62</v>
      </c>
      <c r="B56" s="111"/>
      <c r="C56" s="187"/>
    </row>
  </sheetData>
  <mergeCells count="3">
    <mergeCell ref="A1:C1"/>
    <mergeCell ref="A51:C51"/>
    <mergeCell ref="A48:C48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3.421875" style="9" bestFit="1" customWidth="1"/>
  </cols>
  <sheetData>
    <row r="1" spans="1:4" ht="13.5">
      <c r="A1" s="197" t="str">
        <f>CONCATENATE("Indicadores básicos de la agrupación ",$A$3,","," ",2005)</f>
        <v>Indicadores básicos de la agrupación cuicateco, 2005</v>
      </c>
      <c r="B1" s="197"/>
      <c r="C1" s="197"/>
      <c r="D1" s="8"/>
    </row>
    <row r="2" spans="1:3" ht="15" thickBot="1">
      <c r="A2" s="16"/>
      <c r="B2" s="43"/>
      <c r="C2" s="17"/>
    </row>
    <row r="3" spans="1:3" ht="15" thickBot="1">
      <c r="A3" s="52" t="s">
        <v>3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6161</v>
      </c>
      <c r="C5" s="10">
        <f>B5/$B$7*100</f>
        <v>48.858049167327515</v>
      </c>
      <c r="D5" s="39"/>
    </row>
    <row r="6" spans="1:3" ht="13.5">
      <c r="A6" s="3" t="s">
        <v>80</v>
      </c>
      <c r="B6" s="126">
        <v>6449</v>
      </c>
      <c r="C6" s="10">
        <f>B6/$B$7*100</f>
        <v>51.14195083267248</v>
      </c>
    </row>
    <row r="7" spans="1:3" ht="13.5">
      <c r="A7" s="2" t="s">
        <v>94</v>
      </c>
      <c r="B7" s="126">
        <v>12610</v>
      </c>
      <c r="C7" s="10">
        <f>B7/$B$7*100</f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3.5">
      <c r="A10" s="6" t="s">
        <v>90</v>
      </c>
      <c r="B10" s="50">
        <v>430</v>
      </c>
      <c r="C10" s="10">
        <f>(B10/($B$13-$B$12)*100)</f>
        <v>3.4402752220177613</v>
      </c>
      <c r="D10" s="50"/>
      <c r="E10" s="2"/>
    </row>
    <row r="11" spans="1:5" ht="13.5">
      <c r="A11" s="5" t="s">
        <v>91</v>
      </c>
      <c r="B11" s="50">
        <v>12069</v>
      </c>
      <c r="C11" s="10">
        <f>(B11/($B$13-$B$12)*100)</f>
        <v>96.55972477798224</v>
      </c>
      <c r="D11" s="50"/>
      <c r="E11" s="2"/>
    </row>
    <row r="12" spans="1:5" ht="13.5">
      <c r="A12" s="5" t="s">
        <v>82</v>
      </c>
      <c r="B12" s="50">
        <v>111</v>
      </c>
      <c r="C12" s="10">
        <v>0</v>
      </c>
      <c r="D12" s="50"/>
      <c r="E12" s="2"/>
    </row>
    <row r="13" spans="1:5" ht="13.5">
      <c r="A13" s="2" t="s">
        <v>81</v>
      </c>
      <c r="B13" s="50">
        <v>12610</v>
      </c>
      <c r="C13" s="10">
        <f>SUM(C10:C11)</f>
        <v>100</v>
      </c>
      <c r="D13" s="50"/>
      <c r="E13" s="2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1828</v>
      </c>
      <c r="C16" s="10">
        <f>(B16/($B$19-$B$18)*100)</f>
        <v>93.69554074833418</v>
      </c>
    </row>
    <row r="17" spans="1:3" ht="13.5">
      <c r="A17" s="2" t="s">
        <v>93</v>
      </c>
      <c r="B17" s="50">
        <v>123</v>
      </c>
      <c r="C17" s="10">
        <f>(B17/($B$19-$B$18)*100)</f>
        <v>6.304459251665813</v>
      </c>
    </row>
    <row r="18" spans="1:3" ht="13.5">
      <c r="A18" s="2" t="s">
        <v>82</v>
      </c>
      <c r="B18" s="50">
        <v>6</v>
      </c>
      <c r="C18" s="10">
        <v>0</v>
      </c>
    </row>
    <row r="19" spans="1:3" ht="13.5">
      <c r="A19" s="2" t="s">
        <v>81</v>
      </c>
      <c r="B19" s="50">
        <v>1957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29</v>
      </c>
      <c r="C22" s="10">
        <f>(B22/$B$26)*100</f>
        <v>1.491769547325103</v>
      </c>
    </row>
    <row r="23" spans="1:3" ht="13.5">
      <c r="A23" s="2" t="s">
        <v>106</v>
      </c>
      <c r="B23" s="50">
        <v>197</v>
      </c>
      <c r="C23" s="10">
        <f>(B23/$B$26)*100</f>
        <v>10.133744855967079</v>
      </c>
    </row>
    <row r="24" spans="1:3" ht="13.5">
      <c r="A24" s="2" t="s">
        <v>84</v>
      </c>
      <c r="B24" s="50">
        <v>1477</v>
      </c>
      <c r="C24" s="10">
        <f>(B24/$B$26)*100</f>
        <v>75.97736625514403</v>
      </c>
    </row>
    <row r="25" spans="1:3" ht="13.5">
      <c r="A25" s="2" t="s">
        <v>85</v>
      </c>
      <c r="B25" s="50">
        <v>241</v>
      </c>
      <c r="C25" s="10">
        <f>(B25/$B$26)*100</f>
        <v>12.397119341563787</v>
      </c>
    </row>
    <row r="26" spans="1:3" ht="13.5">
      <c r="A26" s="2" t="s">
        <v>81</v>
      </c>
      <c r="B26" s="50">
        <v>1944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7615</v>
      </c>
      <c r="C29" s="10">
        <f>(B29/($B$32-$B$31)*100)</f>
        <v>72.41346519589197</v>
      </c>
    </row>
    <row r="30" spans="1:3" ht="13.5">
      <c r="A30" s="2" t="s">
        <v>97</v>
      </c>
      <c r="B30" s="50">
        <v>2901</v>
      </c>
      <c r="C30" s="10">
        <f>(B30/($B$32-$B$31)*100)</f>
        <v>27.586534804108027</v>
      </c>
    </row>
    <row r="31" spans="1:3" ht="13.5">
      <c r="A31" s="2" t="s">
        <v>82</v>
      </c>
      <c r="B31" s="50">
        <v>9</v>
      </c>
      <c r="C31" s="10">
        <v>0</v>
      </c>
    </row>
    <row r="32" spans="1:3" ht="13.5">
      <c r="A32" s="2" t="s">
        <v>81</v>
      </c>
      <c r="B32" s="50">
        <v>10525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2352</v>
      </c>
      <c r="C35" s="10">
        <f>(B35/($B$40-$B$39)*100)</f>
        <v>22.507177033492823</v>
      </c>
    </row>
    <row r="36" spans="1:3" ht="13.5">
      <c r="A36" s="2" t="s">
        <v>86</v>
      </c>
      <c r="B36" s="53">
        <v>7749</v>
      </c>
      <c r="C36" s="10">
        <f>(B36/($B$40-$B$39)*100)</f>
        <v>74.1531100478469</v>
      </c>
    </row>
    <row r="37" spans="1:3" ht="13.5">
      <c r="A37" s="2" t="s">
        <v>87</v>
      </c>
      <c r="B37" s="53">
        <v>276</v>
      </c>
      <c r="C37" s="10">
        <f>(B37/($B$40-$B$39)*100)</f>
        <v>2.6411483253588517</v>
      </c>
    </row>
    <row r="38" spans="1:3" ht="13.5">
      <c r="A38" s="2" t="s">
        <v>88</v>
      </c>
      <c r="B38" s="53">
        <v>73</v>
      </c>
      <c r="C38" s="10">
        <f>(B38/($B$40-$B$39)*100)</f>
        <v>0.6985645933014354</v>
      </c>
    </row>
    <row r="39" spans="1:3" ht="13.5">
      <c r="A39" s="2" t="s">
        <v>82</v>
      </c>
      <c r="B39" s="53">
        <v>75</v>
      </c>
      <c r="C39" s="10">
        <v>0</v>
      </c>
    </row>
    <row r="40" spans="1:3" ht="13.5">
      <c r="A40" s="2" t="s">
        <v>81</v>
      </c>
      <c r="B40" s="53">
        <v>10525</v>
      </c>
      <c r="C40" s="10">
        <f>SUM(C35:C38)</f>
        <v>100.00000000000001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10570</v>
      </c>
      <c r="C43" s="12">
        <v>83.8</v>
      </c>
    </row>
    <row r="44" spans="1:8" ht="13.5">
      <c r="A44" s="5" t="s">
        <v>99</v>
      </c>
      <c r="B44" s="119">
        <v>679</v>
      </c>
      <c r="C44" s="12">
        <v>5.4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259</v>
      </c>
      <c r="C45" s="12">
        <v>2.1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764</v>
      </c>
      <c r="C46" s="12">
        <v>6.1</v>
      </c>
    </row>
    <row r="47" spans="1:8" ht="13.5">
      <c r="A47" s="5" t="s">
        <v>109</v>
      </c>
      <c r="B47" s="119">
        <v>338</v>
      </c>
      <c r="C47" s="12">
        <v>2.7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12610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6.25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C1"/>
    </sheetView>
  </sheetViews>
  <sheetFormatPr defaultColWidth="12.00390625" defaultRowHeight="15"/>
  <cols>
    <col min="1" max="1" width="36.140625" style="2" customWidth="1"/>
    <col min="2" max="2" width="12.00390625" style="49" customWidth="1"/>
    <col min="3" max="3" width="12.00390625" style="9" customWidth="1"/>
  </cols>
  <sheetData>
    <row r="1" spans="1:4" ht="15" customHeight="1">
      <c r="A1" s="197" t="str">
        <f>CONCATENATE("Indicadores básicos de la agrupación ",$A$3,","," ",$B$3)</f>
        <v>Indicadores básicos de la agrupación chatino, 2005</v>
      </c>
      <c r="B1" s="197"/>
      <c r="C1" s="197"/>
      <c r="D1" s="8"/>
    </row>
    <row r="2" spans="1:3" ht="15" thickBot="1">
      <c r="A2" s="16"/>
      <c r="B2" s="43"/>
      <c r="C2" s="17"/>
    </row>
    <row r="3" spans="1:3" ht="15.75" customHeight="1" thickBot="1">
      <c r="A3" s="52" t="s">
        <v>4</v>
      </c>
      <c r="B3" s="44">
        <v>2005</v>
      </c>
      <c r="C3" s="15" t="s">
        <v>102</v>
      </c>
    </row>
    <row r="4" spans="1:3" ht="13.5">
      <c r="A4" s="1" t="s">
        <v>110</v>
      </c>
      <c r="B4" s="135"/>
      <c r="C4" s="10"/>
    </row>
    <row r="5" spans="1:4" ht="13.5">
      <c r="A5" s="3" t="s">
        <v>79</v>
      </c>
      <c r="B5" s="126">
        <v>20277</v>
      </c>
      <c r="C5" s="9">
        <v>48.7</v>
      </c>
      <c r="D5" s="39"/>
    </row>
    <row r="6" spans="1:3" ht="13.5">
      <c r="A6" s="3" t="s">
        <v>80</v>
      </c>
      <c r="B6" s="126">
        <v>22514</v>
      </c>
      <c r="C6" s="9">
        <v>51.3</v>
      </c>
    </row>
    <row r="7" spans="1:3" ht="13.5">
      <c r="A7" s="2" t="s">
        <v>94</v>
      </c>
      <c r="B7" s="126">
        <v>42791</v>
      </c>
      <c r="C7" s="10">
        <v>100</v>
      </c>
    </row>
    <row r="8" spans="1:9" ht="13.5">
      <c r="A8" s="5"/>
      <c r="B8" s="136"/>
      <c r="C8" s="12"/>
      <c r="G8" s="197"/>
      <c r="H8" s="197"/>
      <c r="I8" s="197"/>
    </row>
    <row r="9" spans="1:3" ht="13.5">
      <c r="A9" s="4" t="s">
        <v>104</v>
      </c>
      <c r="B9" s="135"/>
      <c r="C9" s="11"/>
    </row>
    <row r="10" spans="1:5" ht="17.25" customHeight="1">
      <c r="A10" s="6" t="s">
        <v>90</v>
      </c>
      <c r="B10" s="50">
        <v>8879</v>
      </c>
      <c r="C10" s="10">
        <f>(B10/($B$13-$B$12)*100)</f>
        <v>21.276238857471487</v>
      </c>
      <c r="D10" s="50"/>
      <c r="E10" s="50"/>
    </row>
    <row r="11" spans="1:5" ht="13.5">
      <c r="A11" s="5" t="s">
        <v>91</v>
      </c>
      <c r="B11" s="50">
        <v>32853</v>
      </c>
      <c r="C11" s="10">
        <f>(B11/($B$13-$B$12)*100)</f>
        <v>78.72376114252852</v>
      </c>
      <c r="D11" s="50"/>
      <c r="E11" s="50"/>
    </row>
    <row r="12" spans="1:5" ht="13.5">
      <c r="A12" s="5" t="s">
        <v>82</v>
      </c>
      <c r="B12" s="50">
        <v>1059</v>
      </c>
      <c r="C12" s="10">
        <v>0</v>
      </c>
      <c r="D12" s="50"/>
      <c r="E12" s="50"/>
    </row>
    <row r="13" spans="1:5" ht="13.5">
      <c r="A13" s="2" t="s">
        <v>81</v>
      </c>
      <c r="B13" s="50">
        <f>SUM(B10:B12)</f>
        <v>42791</v>
      </c>
      <c r="C13" s="10">
        <f>SUM(C10:C11)</f>
        <v>100</v>
      </c>
      <c r="D13" s="50"/>
      <c r="E13" s="50"/>
    </row>
    <row r="14" ht="13.5">
      <c r="B14" s="135"/>
    </row>
    <row r="15" spans="1:2" ht="13.5">
      <c r="A15" s="1" t="s">
        <v>105</v>
      </c>
      <c r="B15" s="135"/>
    </row>
    <row r="16" spans="1:3" ht="13.5">
      <c r="A16" s="2" t="s">
        <v>76</v>
      </c>
      <c r="B16" s="50">
        <v>11508</v>
      </c>
      <c r="C16" s="10">
        <f>(B16/($B$19-$B$18)*100)</f>
        <v>91.2609040444092</v>
      </c>
    </row>
    <row r="17" spans="1:3" ht="13.5">
      <c r="A17" s="2" t="s">
        <v>93</v>
      </c>
      <c r="B17" s="50">
        <v>1102</v>
      </c>
      <c r="C17" s="10">
        <f>(B17/($B$19-$B$18)*100)</f>
        <v>8.7390959555908</v>
      </c>
    </row>
    <row r="18" spans="1:3" ht="13.5">
      <c r="A18" s="2" t="s">
        <v>82</v>
      </c>
      <c r="B18" s="50">
        <v>64</v>
      </c>
      <c r="C18" s="10">
        <v>0</v>
      </c>
    </row>
    <row r="19" spans="1:3" ht="13.5">
      <c r="A19" s="2" t="s">
        <v>81</v>
      </c>
      <c r="B19" s="50">
        <v>12674</v>
      </c>
      <c r="C19" s="10">
        <f>SUM(C16:C17)</f>
        <v>100</v>
      </c>
    </row>
    <row r="20" spans="2:3" ht="13.5">
      <c r="B20" s="50"/>
      <c r="C20" s="10"/>
    </row>
    <row r="21" spans="1:3" ht="13.5">
      <c r="A21" s="121" t="s">
        <v>49</v>
      </c>
      <c r="B21" s="135"/>
      <c r="C21" s="13"/>
    </row>
    <row r="22" spans="1:3" ht="13.5">
      <c r="A22" s="2" t="s">
        <v>83</v>
      </c>
      <c r="B22" s="50">
        <v>376</v>
      </c>
      <c r="C22" s="10">
        <f>(B22/$B$26)*100</f>
        <v>3.018867924528302</v>
      </c>
    </row>
    <row r="23" spans="1:3" ht="13.5">
      <c r="A23" s="2" t="s">
        <v>106</v>
      </c>
      <c r="B23" s="50">
        <v>1430</v>
      </c>
      <c r="C23" s="10">
        <f>(B23/$B$26)*100</f>
        <v>11.481332798073062</v>
      </c>
    </row>
    <row r="24" spans="1:3" ht="13.5">
      <c r="A24" s="2" t="s">
        <v>84</v>
      </c>
      <c r="B24" s="50">
        <v>9636</v>
      </c>
      <c r="C24" s="10">
        <f>(B24/$B$26)*100</f>
        <v>77.36651947009233</v>
      </c>
    </row>
    <row r="25" spans="1:3" ht="13.5">
      <c r="A25" s="2" t="s">
        <v>85</v>
      </c>
      <c r="B25" s="50">
        <v>1013</v>
      </c>
      <c r="C25" s="10">
        <f>(B25/$B$26)*100</f>
        <v>8.133279807306302</v>
      </c>
    </row>
    <row r="26" spans="1:3" ht="13.5">
      <c r="A26" s="2" t="s">
        <v>81</v>
      </c>
      <c r="B26" s="50">
        <v>12455</v>
      </c>
      <c r="C26" s="10">
        <f>(B26/$B$26)*100</f>
        <v>100</v>
      </c>
    </row>
    <row r="27" spans="1:3" ht="13.5">
      <c r="A27" s="5"/>
      <c r="B27" s="135"/>
      <c r="C27" s="12"/>
    </row>
    <row r="28" spans="1:2" ht="13.5">
      <c r="A28" s="1" t="s">
        <v>95</v>
      </c>
      <c r="B28" s="135"/>
    </row>
    <row r="29" spans="1:3" ht="13.5">
      <c r="A29" s="2" t="s">
        <v>96</v>
      </c>
      <c r="B29" s="50">
        <v>16260</v>
      </c>
      <c r="C29" s="10">
        <f>(B29/($B$32-$B$31)*100)</f>
        <v>56.566359366846406</v>
      </c>
    </row>
    <row r="30" spans="1:3" ht="13.5">
      <c r="A30" s="2" t="s">
        <v>97</v>
      </c>
      <c r="B30" s="50">
        <v>12485</v>
      </c>
      <c r="C30" s="10">
        <f>(B30/($B$32-$B$31)*100)</f>
        <v>43.433640633153594</v>
      </c>
    </row>
    <row r="31" spans="1:3" ht="13.5">
      <c r="A31" s="2" t="s">
        <v>82</v>
      </c>
      <c r="B31" s="50">
        <v>39</v>
      </c>
      <c r="C31" s="10">
        <v>0</v>
      </c>
    </row>
    <row r="32" spans="1:3" ht="13.5">
      <c r="A32" s="2" t="s">
        <v>81</v>
      </c>
      <c r="B32" s="50">
        <v>28784</v>
      </c>
      <c r="C32" s="10">
        <f>SUM(C29:C30)</f>
        <v>100</v>
      </c>
    </row>
    <row r="33" spans="2:3" ht="13.5">
      <c r="B33" s="50"/>
      <c r="C33" s="10"/>
    </row>
    <row r="34" spans="1:2" ht="13.5">
      <c r="A34" s="121" t="s">
        <v>48</v>
      </c>
      <c r="B34" s="135"/>
    </row>
    <row r="35" spans="1:3" ht="13.5">
      <c r="A35" s="2" t="s">
        <v>83</v>
      </c>
      <c r="B35" s="53">
        <v>10535</v>
      </c>
      <c r="C35" s="10">
        <f>(B35/($B$40-$B$39)*100)</f>
        <v>37.44845727285654</v>
      </c>
    </row>
    <row r="36" spans="1:3" ht="13.5">
      <c r="A36" s="2" t="s">
        <v>86</v>
      </c>
      <c r="B36" s="53">
        <v>16437</v>
      </c>
      <c r="C36" s="10">
        <f>(B36/($B$40-$B$39)*100)</f>
        <v>58.42812455566615</v>
      </c>
    </row>
    <row r="37" spans="1:3" ht="13.5">
      <c r="A37" s="2" t="s">
        <v>87</v>
      </c>
      <c r="B37" s="53">
        <v>928</v>
      </c>
      <c r="C37" s="10">
        <f>(B37/($B$40-$B$39)*100)</f>
        <v>3.298734537181857</v>
      </c>
    </row>
    <row r="38" spans="1:3" ht="13.5">
      <c r="A38" s="2" t="s">
        <v>88</v>
      </c>
      <c r="B38" s="53">
        <v>232</v>
      </c>
      <c r="C38" s="10">
        <f>(B38/($B$40-$B$39)*100)</f>
        <v>0.8246836342954642</v>
      </c>
    </row>
    <row r="39" spans="1:3" ht="13.5">
      <c r="A39" s="2" t="s">
        <v>82</v>
      </c>
      <c r="B39" s="53">
        <v>652</v>
      </c>
      <c r="C39" s="10">
        <v>0</v>
      </c>
    </row>
    <row r="40" spans="1:3" ht="13.5">
      <c r="A40" s="2" t="s">
        <v>81</v>
      </c>
      <c r="B40" s="53">
        <v>28784</v>
      </c>
      <c r="C40" s="10">
        <f>SUM(C35:C38)</f>
        <v>100.00000000000001</v>
      </c>
    </row>
    <row r="41" spans="1:3" ht="13.5">
      <c r="A41" s="5"/>
      <c r="B41" s="135"/>
      <c r="C41" s="12"/>
    </row>
    <row r="42" spans="1:2" ht="13.5">
      <c r="A42" s="121" t="s">
        <v>50</v>
      </c>
      <c r="B42" s="135"/>
    </row>
    <row r="43" spans="1:3" ht="13.5">
      <c r="A43" s="5" t="s">
        <v>98</v>
      </c>
      <c r="B43" s="119">
        <v>29910</v>
      </c>
      <c r="C43" s="12">
        <v>69.9</v>
      </c>
    </row>
    <row r="44" spans="1:8" ht="13.5">
      <c r="A44" s="5" t="s">
        <v>99</v>
      </c>
      <c r="B44" s="119">
        <v>12045</v>
      </c>
      <c r="C44" s="12">
        <v>28.1</v>
      </c>
      <c r="D44" s="14"/>
      <c r="E44" s="14"/>
      <c r="F44" s="14"/>
      <c r="G44" s="14"/>
      <c r="H44" s="14"/>
    </row>
    <row r="45" spans="1:8" ht="13.5">
      <c r="A45" s="5" t="s">
        <v>100</v>
      </c>
      <c r="B45" s="119">
        <v>395</v>
      </c>
      <c r="C45" s="12">
        <v>0.9</v>
      </c>
      <c r="D45" s="14"/>
      <c r="E45" s="14"/>
      <c r="F45" s="14"/>
      <c r="G45" s="14"/>
      <c r="H45" s="14"/>
    </row>
    <row r="46" spans="1:3" ht="13.5">
      <c r="A46" s="5" t="s">
        <v>101</v>
      </c>
      <c r="B46" s="119">
        <v>340</v>
      </c>
      <c r="C46" s="12">
        <v>0.8</v>
      </c>
    </row>
    <row r="47" spans="1:8" ht="13.5">
      <c r="A47" s="5" t="s">
        <v>109</v>
      </c>
      <c r="B47" s="119">
        <v>101</v>
      </c>
      <c r="C47" s="12">
        <v>0.2</v>
      </c>
      <c r="D47" s="14"/>
      <c r="E47" s="14"/>
      <c r="F47" s="14"/>
      <c r="G47" s="14"/>
      <c r="H47" s="14"/>
    </row>
    <row r="48" spans="1:8" ht="15" thickBot="1">
      <c r="A48" s="32" t="s">
        <v>81</v>
      </c>
      <c r="B48" s="116">
        <v>42791</v>
      </c>
      <c r="C48" s="34">
        <v>100</v>
      </c>
      <c r="D48" s="14"/>
      <c r="E48" s="14"/>
      <c r="F48" s="14"/>
      <c r="G48" s="14"/>
      <c r="H48" s="14"/>
    </row>
    <row r="49" spans="1:8" ht="27" customHeight="1">
      <c r="A49" s="199" t="s">
        <v>63</v>
      </c>
      <c r="B49" s="199"/>
      <c r="C49" s="199"/>
      <c r="D49" s="14"/>
      <c r="E49" s="14"/>
      <c r="F49" s="14"/>
      <c r="G49" s="14"/>
      <c r="H49" s="14"/>
    </row>
    <row r="50" spans="1:8" ht="13.5">
      <c r="A50" s="112" t="s">
        <v>56</v>
      </c>
      <c r="B50" s="111"/>
      <c r="C50" s="113"/>
      <c r="D50" s="14"/>
      <c r="E50" s="14"/>
      <c r="F50" s="14"/>
      <c r="G50" s="14"/>
      <c r="H50" s="14"/>
    </row>
    <row r="51" spans="1:8" ht="15" customHeight="1">
      <c r="A51" s="185" t="s">
        <v>57</v>
      </c>
      <c r="B51" s="186"/>
      <c r="C51" s="186"/>
      <c r="D51" s="14"/>
      <c r="E51" s="14"/>
      <c r="F51" s="14"/>
      <c r="G51" s="14"/>
      <c r="H51" s="14"/>
    </row>
    <row r="52" spans="1:3" ht="24" customHeight="1">
      <c r="A52" s="198" t="s">
        <v>51</v>
      </c>
      <c r="B52" s="198"/>
      <c r="C52" s="198"/>
    </row>
    <row r="53" spans="1:3" ht="13.5">
      <c r="A53" s="112" t="s">
        <v>58</v>
      </c>
      <c r="B53" s="193"/>
      <c r="C53" s="113"/>
    </row>
    <row r="54" spans="1:3" ht="13.5">
      <c r="A54" s="112" t="s">
        <v>59</v>
      </c>
      <c r="B54" s="111"/>
      <c r="C54" s="187"/>
    </row>
    <row r="55" spans="1:3" ht="13.5">
      <c r="A55" s="112" t="s">
        <v>60</v>
      </c>
      <c r="B55" s="111"/>
      <c r="C55" s="187"/>
    </row>
    <row r="56" spans="1:3" ht="13.5">
      <c r="A56" s="112" t="s">
        <v>61</v>
      </c>
      <c r="B56" s="111"/>
      <c r="C56" s="187"/>
    </row>
    <row r="57" spans="1:3" ht="13.5">
      <c r="A57" s="112" t="s">
        <v>62</v>
      </c>
      <c r="B57" s="111"/>
      <c r="C57" s="187"/>
    </row>
  </sheetData>
  <mergeCells count="4">
    <mergeCell ref="A1:C1"/>
    <mergeCell ref="G8:I8"/>
    <mergeCell ref="A52:C52"/>
    <mergeCell ref="A49:C49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C1">
      <selection activeCell="C1" sqref="C1:E1"/>
    </sheetView>
  </sheetViews>
  <sheetFormatPr defaultColWidth="17.28125" defaultRowHeight="15"/>
  <cols>
    <col min="1" max="2" width="0" style="0" hidden="1" customWidth="1"/>
    <col min="3" max="3" width="37.8515625" style="2" customWidth="1"/>
    <col min="4" max="4" width="10.421875" style="49" customWidth="1"/>
    <col min="5" max="5" width="9.7109375" style="9" customWidth="1"/>
  </cols>
  <sheetData>
    <row r="1" spans="1:6" ht="15" customHeight="1">
      <c r="A1" s="41" t="s">
        <v>70</v>
      </c>
      <c r="B1" s="42" t="str">
        <f>C3</f>
        <v>chichimeco jonaz</v>
      </c>
      <c r="C1" s="197" t="str">
        <f>CONCATENATE($A$1,$C$3,", 2005")</f>
        <v>Indicadores básicos de la agrupación chichimeco jonaz, 2005</v>
      </c>
      <c r="D1" s="197"/>
      <c r="E1" s="197"/>
      <c r="F1" s="8"/>
    </row>
    <row r="2" spans="1:5" ht="15" thickBot="1">
      <c r="A2" s="2"/>
      <c r="B2" s="2"/>
      <c r="C2" s="16"/>
      <c r="D2" s="43"/>
      <c r="E2" s="17"/>
    </row>
    <row r="3" spans="1:5" ht="15.75" customHeight="1" thickBot="1">
      <c r="A3" s="2"/>
      <c r="B3" s="100"/>
      <c r="C3" s="52" t="s">
        <v>47</v>
      </c>
      <c r="D3" s="44">
        <v>2005</v>
      </c>
      <c r="E3" s="15" t="s">
        <v>102</v>
      </c>
    </row>
    <row r="4" spans="1:5" ht="13.5">
      <c r="A4" s="2"/>
      <c r="B4" s="64"/>
      <c r="C4" s="1" t="s">
        <v>110</v>
      </c>
      <c r="D4" s="45"/>
      <c r="E4" s="10"/>
    </row>
    <row r="5" spans="1:6" ht="13.5">
      <c r="A5" s="2"/>
      <c r="B5" s="64"/>
      <c r="C5" s="3" t="s">
        <v>79</v>
      </c>
      <c r="D5" s="45">
        <v>828</v>
      </c>
      <c r="E5" s="9">
        <v>48.7</v>
      </c>
      <c r="F5" s="39"/>
    </row>
    <row r="6" spans="1:5" ht="13.5">
      <c r="A6" s="2"/>
      <c r="B6" s="64"/>
      <c r="C6" s="3" t="s">
        <v>80</v>
      </c>
      <c r="D6" s="45">
        <v>797</v>
      </c>
      <c r="E6" s="9">
        <v>51.3</v>
      </c>
    </row>
    <row r="7" spans="1:5" ht="13.5">
      <c r="A7" s="2"/>
      <c r="B7" s="64"/>
      <c r="C7" s="2" t="s">
        <v>94</v>
      </c>
      <c r="D7" s="45">
        <v>1625</v>
      </c>
      <c r="E7" s="9">
        <v>100</v>
      </c>
    </row>
    <row r="8" spans="1:11" ht="13.5">
      <c r="A8" s="2"/>
      <c r="B8" s="64"/>
      <c r="C8" s="5"/>
      <c r="D8" s="46"/>
      <c r="E8" s="12"/>
      <c r="I8" s="197"/>
      <c r="J8" s="197"/>
      <c r="K8" s="197"/>
    </row>
    <row r="9" spans="1:5" ht="13.5">
      <c r="A9" s="2"/>
      <c r="B9" s="64"/>
      <c r="C9" s="4" t="s">
        <v>104</v>
      </c>
      <c r="D9" s="45"/>
      <c r="E9" s="11"/>
    </row>
    <row r="10" spans="1:5" ht="13.5">
      <c r="A10" s="2"/>
      <c r="B10" s="64"/>
      <c r="C10" s="6" t="s">
        <v>90</v>
      </c>
      <c r="D10" s="45">
        <v>25</v>
      </c>
      <c r="E10" s="40">
        <f>(D10/($D$13-$D$12)*100)</f>
        <v>1.5683814303638646</v>
      </c>
    </row>
    <row r="11" spans="1:5" ht="13.5">
      <c r="A11" s="2"/>
      <c r="B11" s="64"/>
      <c r="C11" s="5" t="s">
        <v>91</v>
      </c>
      <c r="D11" s="45">
        <v>1569</v>
      </c>
      <c r="E11" s="10">
        <f>(D11/($D$13-$D$12)*100)</f>
        <v>98.43161856963614</v>
      </c>
    </row>
    <row r="12" spans="1:5" ht="13.5">
      <c r="A12" s="2"/>
      <c r="B12" s="64"/>
      <c r="C12" s="5" t="s">
        <v>82</v>
      </c>
      <c r="D12" s="45">
        <v>31</v>
      </c>
      <c r="E12" s="10">
        <v>0</v>
      </c>
    </row>
    <row r="13" spans="1:5" ht="13.5">
      <c r="A13" s="2"/>
      <c r="B13" s="64"/>
      <c r="C13" s="2" t="s">
        <v>81</v>
      </c>
      <c r="D13" s="45">
        <f>SUM(D10:D12)</f>
        <v>1625</v>
      </c>
      <c r="E13" s="10">
        <f>SUM(E10:E11)</f>
        <v>100.00000000000001</v>
      </c>
    </row>
    <row r="14" spans="1:4" ht="13.5">
      <c r="A14" s="2"/>
      <c r="B14" s="64"/>
      <c r="D14" s="45"/>
    </row>
    <row r="15" spans="1:4" ht="13.5">
      <c r="A15" s="2"/>
      <c r="B15" s="64"/>
      <c r="C15" s="1" t="s">
        <v>105</v>
      </c>
      <c r="D15" s="45"/>
    </row>
    <row r="16" spans="1:5" ht="13.5">
      <c r="A16" s="2"/>
      <c r="B16" s="64"/>
      <c r="C16" s="2" t="s">
        <v>92</v>
      </c>
      <c r="D16" s="45">
        <v>347</v>
      </c>
      <c r="E16" s="10">
        <f>(D16/($D$19-$D$18)*100)</f>
        <v>74.78448275862068</v>
      </c>
    </row>
    <row r="17" spans="1:5" ht="13.5">
      <c r="A17" s="2"/>
      <c r="B17" s="64"/>
      <c r="C17" s="2" t="s">
        <v>93</v>
      </c>
      <c r="D17" s="45">
        <v>117</v>
      </c>
      <c r="E17" s="10">
        <f>(D17/($D$19-$D$18)*100)</f>
        <v>25.21551724137931</v>
      </c>
    </row>
    <row r="18" spans="1:5" ht="13.5">
      <c r="A18" s="2"/>
      <c r="B18" s="64"/>
      <c r="C18" s="2" t="s">
        <v>82</v>
      </c>
      <c r="D18" s="45">
        <v>1</v>
      </c>
      <c r="E18" s="10">
        <v>0</v>
      </c>
    </row>
    <row r="19" spans="1:5" ht="13.5">
      <c r="A19" s="2"/>
      <c r="B19" s="64"/>
      <c r="C19" s="2" t="s">
        <v>81</v>
      </c>
      <c r="D19" s="45">
        <v>465</v>
      </c>
      <c r="E19" s="10">
        <f>SUM(E16:E17)</f>
        <v>100</v>
      </c>
    </row>
    <row r="20" spans="1:5" ht="13.5">
      <c r="A20" s="2"/>
      <c r="B20" s="64"/>
      <c r="C20" s="5"/>
      <c r="D20" s="45"/>
      <c r="E20" s="12"/>
    </row>
    <row r="21" spans="1:5" ht="13.5">
      <c r="A21" s="2"/>
      <c r="B21" s="64"/>
      <c r="C21" s="121" t="s">
        <v>49</v>
      </c>
      <c r="D21" s="45"/>
      <c r="E21" s="13"/>
    </row>
    <row r="22" spans="1:5" ht="13.5">
      <c r="A22" s="2"/>
      <c r="B22" s="64"/>
      <c r="C22" s="2" t="s">
        <v>83</v>
      </c>
      <c r="D22" s="45">
        <v>61</v>
      </c>
      <c r="E22" s="10">
        <f>(D22/$D$26)*100</f>
        <v>13.28976034858388</v>
      </c>
    </row>
    <row r="23" spans="1:5" ht="13.5">
      <c r="A23" s="2"/>
      <c r="B23" s="64"/>
      <c r="C23" s="2" t="s">
        <v>106</v>
      </c>
      <c r="D23" s="45">
        <v>48</v>
      </c>
      <c r="E23" s="10">
        <f>(D23/$D$26)*100</f>
        <v>10.457516339869281</v>
      </c>
    </row>
    <row r="24" spans="1:5" ht="13.5">
      <c r="A24" s="2"/>
      <c r="B24" s="64"/>
      <c r="C24" s="2" t="s">
        <v>84</v>
      </c>
      <c r="D24" s="45">
        <v>321</v>
      </c>
      <c r="E24" s="10">
        <f>(D24/$D$26)*100</f>
        <v>69.93464052287581</v>
      </c>
    </row>
    <row r="25" spans="1:5" ht="13.5">
      <c r="A25" s="2"/>
      <c r="B25" s="64"/>
      <c r="C25" s="2" t="s">
        <v>85</v>
      </c>
      <c r="D25" s="45">
        <v>29</v>
      </c>
      <c r="E25" s="10">
        <f>(D25/$D$26)*100</f>
        <v>6.318082788671024</v>
      </c>
    </row>
    <row r="26" spans="1:5" ht="13.5">
      <c r="A26" s="2"/>
      <c r="B26" s="64"/>
      <c r="C26" s="2" t="s">
        <v>81</v>
      </c>
      <c r="D26" s="45">
        <v>459</v>
      </c>
      <c r="E26" s="10">
        <f>(D26/$D$26)*100</f>
        <v>100</v>
      </c>
    </row>
    <row r="27" spans="1:5" ht="13.5">
      <c r="A27" s="2"/>
      <c r="B27" s="64"/>
      <c r="C27" s="5"/>
      <c r="D27" s="45"/>
      <c r="E27" s="12"/>
    </row>
    <row r="28" spans="1:4" ht="13.5">
      <c r="A28" s="2"/>
      <c r="B28" s="64"/>
      <c r="C28" s="1" t="s">
        <v>95</v>
      </c>
      <c r="D28" s="45"/>
    </row>
    <row r="29" spans="1:5" ht="13.5">
      <c r="A29" s="2"/>
      <c r="B29" s="64"/>
      <c r="C29" s="2" t="s">
        <v>96</v>
      </c>
      <c r="D29" s="45">
        <v>547</v>
      </c>
      <c r="E29" s="10">
        <f>(D29/$D$31)*100</f>
        <v>49.54710144927536</v>
      </c>
    </row>
    <row r="30" spans="1:5" ht="13.5">
      <c r="A30" s="2"/>
      <c r="B30" s="64"/>
      <c r="C30" s="2" t="s">
        <v>97</v>
      </c>
      <c r="D30" s="45">
        <v>557</v>
      </c>
      <c r="E30" s="10">
        <f>(D30/$D$31)*100</f>
        <v>50.45289855072463</v>
      </c>
    </row>
    <row r="31" spans="1:5" ht="13.5">
      <c r="A31" s="2"/>
      <c r="B31" s="64"/>
      <c r="C31" s="2" t="s">
        <v>81</v>
      </c>
      <c r="D31" s="45">
        <f>SUM(D29:D30)</f>
        <v>1104</v>
      </c>
      <c r="E31" s="10">
        <f>(D31/$D$31)*100</f>
        <v>100</v>
      </c>
    </row>
    <row r="32" spans="1:5" ht="13.5">
      <c r="A32" s="2"/>
      <c r="B32" s="64"/>
      <c r="D32" s="45"/>
      <c r="E32" s="12"/>
    </row>
    <row r="33" spans="1:4" ht="13.5">
      <c r="A33" s="2"/>
      <c r="B33" s="64"/>
      <c r="C33" s="121" t="s">
        <v>48</v>
      </c>
      <c r="D33" s="45"/>
    </row>
    <row r="34" spans="1:5" ht="13.5">
      <c r="A34" s="2"/>
      <c r="B34" s="64"/>
      <c r="C34" s="2" t="s">
        <v>83</v>
      </c>
      <c r="D34" s="53">
        <v>633</v>
      </c>
      <c r="E34" s="10">
        <f>(D34/($D$39-$D$38)*100)</f>
        <v>57.49318801089919</v>
      </c>
    </row>
    <row r="35" spans="1:5" ht="15.75" customHeight="1">
      <c r="A35" s="2"/>
      <c r="B35" s="64"/>
      <c r="C35" s="2" t="s">
        <v>86</v>
      </c>
      <c r="D35" s="53">
        <v>422</v>
      </c>
      <c r="E35" s="10">
        <f>(D35/($D$39-$D$38)*100)</f>
        <v>38.328792007266124</v>
      </c>
    </row>
    <row r="36" spans="1:5" ht="13.5">
      <c r="A36" s="2"/>
      <c r="B36" s="64"/>
      <c r="C36" s="2" t="s">
        <v>87</v>
      </c>
      <c r="D36" s="53">
        <v>24</v>
      </c>
      <c r="E36" s="10">
        <f>(D36/($D$39-$D$38)*100)</f>
        <v>2.17983651226158</v>
      </c>
    </row>
    <row r="37" spans="1:5" ht="13.5">
      <c r="A37" s="2"/>
      <c r="B37" s="64"/>
      <c r="C37" s="2" t="s">
        <v>88</v>
      </c>
      <c r="D37" s="53">
        <v>22</v>
      </c>
      <c r="E37" s="10">
        <f>(D37/($D$39-$D$38)*100)</f>
        <v>1.9981834695731153</v>
      </c>
    </row>
    <row r="38" spans="1:5" ht="13.5">
      <c r="A38" s="2"/>
      <c r="B38" s="64"/>
      <c r="C38" s="2" t="s">
        <v>82</v>
      </c>
      <c r="D38" s="53">
        <v>3</v>
      </c>
      <c r="E38" s="10">
        <v>0</v>
      </c>
    </row>
    <row r="39" spans="1:5" ht="13.5">
      <c r="A39" s="2"/>
      <c r="B39" s="64"/>
      <c r="C39" s="2" t="s">
        <v>81</v>
      </c>
      <c r="D39" s="53">
        <v>1104</v>
      </c>
      <c r="E39" s="10">
        <f>SUM(E34:E37)</f>
        <v>100</v>
      </c>
    </row>
    <row r="40" spans="1:5" ht="13.5">
      <c r="A40" s="2"/>
      <c r="B40" s="64"/>
      <c r="C40" s="5"/>
      <c r="D40" s="45"/>
      <c r="E40" s="12"/>
    </row>
    <row r="41" spans="1:4" ht="13.5">
      <c r="A41" s="2"/>
      <c r="B41" s="64"/>
      <c r="C41" s="121" t="s">
        <v>50</v>
      </c>
      <c r="D41" s="45"/>
    </row>
    <row r="42" spans="1:5" ht="13.5">
      <c r="A42" s="2"/>
      <c r="B42" s="64"/>
      <c r="C42" s="5" t="s">
        <v>98</v>
      </c>
      <c r="D42" s="45">
        <v>209</v>
      </c>
      <c r="E42" s="12">
        <v>12.9</v>
      </c>
    </row>
    <row r="43" spans="1:10" ht="13.5">
      <c r="A43" s="2"/>
      <c r="B43" s="64"/>
      <c r="C43" s="5" t="s">
        <v>99</v>
      </c>
      <c r="D43" s="45">
        <v>1332</v>
      </c>
      <c r="E43" s="26">
        <v>82</v>
      </c>
      <c r="F43" s="14"/>
      <c r="G43" s="14"/>
      <c r="H43" s="14"/>
      <c r="I43" s="14"/>
      <c r="J43" s="14"/>
    </row>
    <row r="44" spans="1:10" ht="13.5">
      <c r="A44" s="2"/>
      <c r="B44" s="64"/>
      <c r="C44" s="5" t="s">
        <v>100</v>
      </c>
      <c r="D44" s="45">
        <v>30</v>
      </c>
      <c r="E44" s="12">
        <v>1.8</v>
      </c>
      <c r="F44" s="14"/>
      <c r="G44" s="14"/>
      <c r="H44" s="14"/>
      <c r="I44" s="14"/>
      <c r="J44" s="14"/>
    </row>
    <row r="45" spans="1:5" ht="13.5">
      <c r="A45" s="2"/>
      <c r="B45" s="64"/>
      <c r="C45" s="5" t="s">
        <v>101</v>
      </c>
      <c r="D45" s="45">
        <v>38</v>
      </c>
      <c r="E45" s="12">
        <v>2.3</v>
      </c>
    </row>
    <row r="46" spans="1:10" ht="13.5">
      <c r="A46" s="2"/>
      <c r="B46" s="64"/>
      <c r="C46" s="5" t="s">
        <v>109</v>
      </c>
      <c r="D46" s="45">
        <v>16</v>
      </c>
      <c r="E46" s="26">
        <v>1</v>
      </c>
      <c r="F46" s="14"/>
      <c r="G46" s="14"/>
      <c r="H46" s="14"/>
      <c r="I46" s="14"/>
      <c r="J46" s="14"/>
    </row>
    <row r="47" spans="1:10" ht="15" thickBot="1">
      <c r="A47" s="2"/>
      <c r="B47" s="64"/>
      <c r="C47" s="32" t="s">
        <v>81</v>
      </c>
      <c r="D47" s="47">
        <v>1625</v>
      </c>
      <c r="E47" s="34">
        <v>100</v>
      </c>
      <c r="F47" s="14"/>
      <c r="G47" s="14"/>
      <c r="H47" s="14"/>
      <c r="I47" s="14"/>
      <c r="J47" s="14"/>
    </row>
    <row r="48" spans="1:10" ht="27" customHeight="1">
      <c r="A48" s="2"/>
      <c r="B48" s="64"/>
      <c r="C48" s="199" t="s">
        <v>63</v>
      </c>
      <c r="D48" s="199"/>
      <c r="E48" s="199"/>
      <c r="F48" s="14"/>
      <c r="G48" s="14"/>
      <c r="H48" s="14"/>
      <c r="I48" s="14"/>
      <c r="J48" s="14"/>
    </row>
    <row r="49" spans="3:10" ht="13.5">
      <c r="C49" s="112" t="s">
        <v>56</v>
      </c>
      <c r="D49" s="111"/>
      <c r="E49" s="113"/>
      <c r="F49" s="14"/>
      <c r="G49" s="14"/>
      <c r="H49" s="14"/>
      <c r="I49" s="14"/>
      <c r="J49" s="14"/>
    </row>
    <row r="50" spans="3:10" ht="15" customHeight="1">
      <c r="C50" s="185" t="s">
        <v>57</v>
      </c>
      <c r="D50" s="186"/>
      <c r="E50" s="186"/>
      <c r="F50" s="14"/>
      <c r="G50" s="14"/>
      <c r="H50" s="14"/>
      <c r="I50" s="14"/>
      <c r="J50" s="14"/>
    </row>
    <row r="51" spans="3:5" ht="24" customHeight="1">
      <c r="C51" s="198" t="s">
        <v>51</v>
      </c>
      <c r="D51" s="198"/>
      <c r="E51" s="198"/>
    </row>
    <row r="52" spans="3:5" ht="13.5">
      <c r="C52" s="112" t="s">
        <v>58</v>
      </c>
      <c r="D52" s="193"/>
      <c r="E52" s="113"/>
    </row>
    <row r="53" spans="3:5" ht="13.5">
      <c r="C53" s="112" t="s">
        <v>59</v>
      </c>
      <c r="D53" s="111"/>
      <c r="E53" s="187"/>
    </row>
    <row r="54" spans="3:5" ht="13.5">
      <c r="C54" s="112" t="s">
        <v>60</v>
      </c>
      <c r="D54" s="111"/>
      <c r="E54" s="187"/>
    </row>
    <row r="55" spans="3:5" ht="13.5">
      <c r="C55" s="112" t="s">
        <v>61</v>
      </c>
      <c r="D55" s="111"/>
      <c r="E55" s="187"/>
    </row>
    <row r="56" spans="3:5" ht="13.5">
      <c r="C56" s="112" t="s">
        <v>62</v>
      </c>
      <c r="D56" s="111"/>
      <c r="E56" s="187"/>
    </row>
  </sheetData>
  <mergeCells count="4">
    <mergeCell ref="C1:E1"/>
    <mergeCell ref="I8:K8"/>
    <mergeCell ref="C51:E51"/>
    <mergeCell ref="C48:E48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Tecnologías  de la Información</cp:lastModifiedBy>
  <cp:lastPrinted>2010-05-25T20:45:21Z</cp:lastPrinted>
  <dcterms:created xsi:type="dcterms:W3CDTF">2010-04-19T18:05:54Z</dcterms:created>
  <dcterms:modified xsi:type="dcterms:W3CDTF">2010-10-15T20:57:27Z</dcterms:modified>
  <cp:category/>
  <cp:version/>
  <cp:contentType/>
  <cp:contentStatus/>
</cp:coreProperties>
</file>